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7.xml" ContentType="application/vnd.openxmlformats-officedocument.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8.xml" ContentType="application/vnd.openxmlformats-officedocument.drawing+xml"/>
  <Override PartName="/xl/drawings/drawing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I:\GESTION\DATOS\maternidad, paternidad y excedencias\segundo trimestre\2 trimestre 2026\"/>
    </mc:Choice>
  </mc:AlternateContent>
  <xr:revisionPtr revIDLastSave="0" documentId="13_ncr:1_{0883E517-2EAF-42A0-AB96-10A1F768A2B2}" xr6:coauthVersionLast="47" xr6:coauthVersionMax="47" xr10:uidLastSave="{00000000-0000-0000-0000-000000000000}"/>
  <bookViews>
    <workbookView xWindow="-120" yWindow="-120" windowWidth="29040" windowHeight="15720" xr2:uid="{00000000-000D-0000-FFFF-FFFF00000000}"/>
  </bookViews>
  <sheets>
    <sheet name="Portada" sheetId="1" r:id="rId1"/>
    <sheet name="Índice" sheetId="3" r:id="rId2"/>
    <sheet name="Prestaciones N y C" sheetId="2" r:id="rId3"/>
    <sheet name="Totales y gasto" sheetId="5" r:id="rId4"/>
    <sheet name="Prestaciones por CC.AA" sheetId="12" r:id="rId5"/>
    <sheet name="Procesos y duraciones media" sheetId="11" r:id="rId6"/>
    <sheet name="Hoja3" sheetId="15" state="hidden" r:id="rId7"/>
    <sheet name="Prestaciones Fam pago Unico" sheetId="16" r:id="rId8"/>
    <sheet name="Pago Unico-Datos Acumulad" sheetId="17" r:id="rId9"/>
    <sheet name="Excedencias" sheetId="10" r:id="rId10"/>
    <sheet name="Total y Variación interanual" sheetId="8" r:id="rId11"/>
    <sheet name="Excedencias por CC.AA" sheetId="9" r:id="rId12"/>
  </sheets>
  <externalReferences>
    <externalReference r:id="rId13"/>
    <externalReference r:id="rId14"/>
    <externalReference r:id="rId15"/>
    <externalReference r:id="rId16"/>
    <externalReference r:id="rId17"/>
    <externalReference r:id="rId18"/>
  </externalReferences>
  <definedNames>
    <definedName name="_1P68">'[1]%'!$B$2:$Z$17</definedName>
    <definedName name="_2P68">#REF!</definedName>
    <definedName name="_xlnm._FilterDatabase" localSheetId="8" hidden="1">'Pago Unico-Datos Acumulad'!$D$6:$D$70</definedName>
    <definedName name="_xlnm._FilterDatabase" localSheetId="5" hidden="1">'Procesos y duraciones media'!$D$9:$D$73</definedName>
    <definedName name="_xlnm._FilterDatabase" localSheetId="10" hidden="1">'Total y Variación interanual'!$C$4:$C$68</definedName>
    <definedName name="_xlnm._FilterDatabase" localSheetId="3" hidden="1">'Totales y gasto'!$D$11:$D$77</definedName>
    <definedName name="a">#REF!</definedName>
    <definedName name="aaa">#REF!</definedName>
    <definedName name="ACA">#REF!</definedName>
    <definedName name="ACP">#REF!</definedName>
    <definedName name="alt">#REF!</definedName>
    <definedName name="_xlnm.Print_Area" localSheetId="9">Excedencias!$A$1:$E$47</definedName>
    <definedName name="_xlnm.Print_Area" localSheetId="11">'Excedencias por CC.AA'!$A$1:$S$78</definedName>
    <definedName name="_xlnm.Print_Area" localSheetId="1">Índice!$A$1:$G$44</definedName>
    <definedName name="_xlnm.Print_Area" localSheetId="8">'Pago Unico-Datos Acumulad'!$C$2:$K$76</definedName>
    <definedName name="_xlnm.Print_Area" localSheetId="0">Portada!$A$1:$F$48</definedName>
    <definedName name="_xlnm.Print_Area" localSheetId="7">'Prestaciones Fam pago Unico'!$A$1:$E$47</definedName>
    <definedName name="_xlnm.Print_Area" localSheetId="2">'Prestaciones N y C'!$A$1:$E$27</definedName>
    <definedName name="_xlnm.Print_Area" localSheetId="4">'Prestaciones por CC.AA'!$A$4:$S$71</definedName>
    <definedName name="_xlnm.Print_Area" localSheetId="5">'Procesos y duraciones media'!$C$4:$H$79</definedName>
    <definedName name="_xlnm.Print_Area" localSheetId="10">'Total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7" l="1"/>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F9" i="17"/>
  <c r="F10" i="17"/>
  <c r="F11" i="17"/>
  <c r="F12" i="17"/>
  <c r="F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G8" i="17"/>
  <c r="F8" i="17"/>
  <c r="J56" i="9"/>
  <c r="J55" i="9"/>
  <c r="C26" i="16" l="1"/>
  <c r="C25" i="16"/>
  <c r="B23" i="16"/>
  <c r="E78" i="17"/>
  <c r="S78" i="17"/>
  <c r="N78" i="17"/>
  <c r="K78" i="17"/>
  <c r="H78" i="17"/>
  <c r="C11" i="15"/>
  <c r="C10" i="15"/>
  <c r="C9" i="15"/>
  <c r="C8" i="15"/>
  <c r="C7" i="15"/>
  <c r="C6" i="15"/>
  <c r="K26" i="12" l="1"/>
  <c r="K25" i="12"/>
  <c r="K24" i="12"/>
  <c r="K23" i="12"/>
  <c r="K22" i="12"/>
  <c r="K21" i="12"/>
  <c r="K20" i="12"/>
  <c r="K19" i="12"/>
  <c r="K18" i="12"/>
  <c r="K17" i="12"/>
  <c r="K16" i="12"/>
  <c r="K15" i="12"/>
  <c r="K14" i="12"/>
  <c r="K13" i="12"/>
  <c r="K12" i="12"/>
  <c r="K11" i="12"/>
  <c r="K10" i="12"/>
  <c r="K9" i="12"/>
  <c r="K8" i="12"/>
  <c r="AK81" i="11"/>
  <c r="AI81" i="11"/>
  <c r="AG81" i="11"/>
  <c r="J26" i="12"/>
  <c r="J25" i="12"/>
  <c r="J24" i="12"/>
  <c r="J23" i="12"/>
  <c r="J22" i="12"/>
  <c r="J21" i="12"/>
  <c r="J20" i="12"/>
  <c r="J19" i="12"/>
  <c r="J18" i="12"/>
  <c r="J17" i="12"/>
  <c r="J16" i="12"/>
  <c r="J15" i="12"/>
  <c r="J14" i="12"/>
  <c r="J13" i="12"/>
  <c r="J12" i="12"/>
  <c r="D12" i="12"/>
  <c r="C12" i="12"/>
  <c r="B12" i="12"/>
  <c r="J11" i="12"/>
  <c r="D11" i="12"/>
  <c r="C11" i="12"/>
  <c r="B11" i="12"/>
  <c r="J10" i="12"/>
  <c r="J9" i="12"/>
  <c r="J8" i="12"/>
  <c r="B7" i="12"/>
  <c r="A7" i="12"/>
  <c r="H81" i="5"/>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L56" i="9" l="1"/>
  <c r="L55" i="9"/>
  <c r="K56" i="9"/>
  <c r="K55" i="9"/>
  <c r="AD81" i="11" l="1"/>
  <c r="AB81" i="11"/>
  <c r="Z81" i="11"/>
  <c r="W81" i="11"/>
  <c r="U81" i="11"/>
  <c r="S81" i="11"/>
  <c r="P81" i="11"/>
  <c r="N81" i="11"/>
  <c r="L81" i="11"/>
  <c r="I81" i="11"/>
  <c r="G81" i="11"/>
  <c r="E81" i="11"/>
  <c r="D26" i="10" l="1"/>
  <c r="D25" i="10"/>
  <c r="B23" i="10"/>
  <c r="J7" i="9"/>
  <c r="J8" i="9"/>
  <c r="J9" i="9"/>
  <c r="J10" i="9"/>
  <c r="D26" i="2" l="1"/>
  <c r="D25" i="2"/>
  <c r="B23" i="2"/>
  <c r="K24" i="9" l="1"/>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D11" i="9" l="1"/>
  <c r="C11" i="9"/>
  <c r="B11" i="9"/>
  <c r="D10" i="9"/>
  <c r="C10" i="9"/>
  <c r="B10" i="9"/>
  <c r="B6" i="9"/>
  <c r="A6" i="9"/>
  <c r="L73" i="5" l="1"/>
  <c r="M73" i="5" s="1"/>
  <c r="K71" i="5"/>
  <c r="K70" i="5"/>
  <c r="K69" i="5"/>
  <c r="L68" i="5"/>
  <c r="K56" i="5"/>
  <c r="K55" i="5"/>
  <c r="K54" i="5"/>
  <c r="L53" i="5"/>
  <c r="L72" i="5"/>
  <c r="M72" i="5" s="1"/>
  <c r="L67" i="5"/>
  <c r="M67" i="5" s="1"/>
  <c r="L66" i="5"/>
  <c r="M66" i="5" s="1"/>
  <c r="L65" i="5"/>
  <c r="M65" i="5" s="1"/>
  <c r="K64" i="5"/>
  <c r="K63" i="5"/>
  <c r="K62" i="5"/>
  <c r="K61" i="5"/>
  <c r="L60" i="5"/>
  <c r="K59" i="5"/>
  <c r="K58" i="5"/>
  <c r="L57"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7" i="5"/>
  <c r="J58" i="5"/>
  <c r="J59" i="5"/>
  <c r="M60" i="5"/>
  <c r="J61" i="5"/>
  <c r="J62" i="5"/>
  <c r="J63" i="5"/>
  <c r="J64" i="5"/>
  <c r="M53" i="5"/>
  <c r="J54" i="5"/>
  <c r="J55" i="5"/>
  <c r="J56" i="5"/>
  <c r="M68" i="5"/>
  <c r="J69" i="5"/>
  <c r="J70" i="5"/>
  <c r="J71" i="5"/>
  <c r="K13" i="5"/>
  <c r="J13" i="5" s="1"/>
  <c r="M13" i="5"/>
  <c r="K22" i="5"/>
  <c r="J22" i="5" s="1"/>
  <c r="K26" i="5"/>
  <c r="J26" i="5" s="1"/>
  <c r="K27" i="5"/>
  <c r="J27" i="5" s="1"/>
  <c r="K28" i="5"/>
  <c r="J28" i="5" s="1"/>
  <c r="K31" i="5"/>
  <c r="J31" i="5" s="1"/>
  <c r="K32" i="5"/>
  <c r="J32" i="5" s="1"/>
  <c r="K42" i="5"/>
  <c r="J42" i="5" s="1"/>
  <c r="K48" i="5"/>
  <c r="J48" i="5" s="1"/>
  <c r="K57" i="5"/>
  <c r="J57" i="5" s="1"/>
  <c r="K60" i="5"/>
  <c r="J60" i="5" s="1"/>
  <c r="K65" i="5"/>
  <c r="J65" i="5" s="1"/>
  <c r="K66" i="5"/>
  <c r="J66" i="5" s="1"/>
  <c r="K67" i="5"/>
  <c r="J67" i="5" s="1"/>
  <c r="K72" i="5"/>
  <c r="J72" i="5" s="1"/>
  <c r="K53" i="5"/>
  <c r="J53" i="5" s="1"/>
  <c r="K68" i="5"/>
  <c r="J68" i="5" s="1"/>
  <c r="K73" i="5"/>
  <c r="J73" i="5" s="1"/>
  <c r="K74" i="5"/>
  <c r="J74" i="5" s="1"/>
  <c r="L74" i="5"/>
  <c r="M74" i="5" s="1"/>
  <c r="K75" i="5"/>
  <c r="J75" i="5" s="1"/>
  <c r="L75" i="5" l="1"/>
  <c r="M75" i="5" s="1"/>
</calcChain>
</file>

<file path=xl/sharedStrings.xml><?xml version="1.0" encoding="utf-8"?>
<sst xmlns="http://schemas.openxmlformats.org/spreadsheetml/2006/main" count="414" uniqueCount="137">
  <si>
    <t>Primer Progenitor</t>
  </si>
  <si>
    <t>Segundo Progenitor</t>
  </si>
  <si>
    <t>Mujeres</t>
  </si>
  <si>
    <t>Hombres</t>
  </si>
  <si>
    <t>ABRIL/SEPTIEMBRE  2019</t>
  </si>
  <si>
    <t>TOTAL PRIMER PROGENITOR</t>
  </si>
  <si>
    <t>TOTAL SEGUNDO PROGENITOR</t>
  </si>
  <si>
    <t>TOTAL</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</si>
  <si>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</si>
  <si>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</si>
  <si>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</si>
  <si>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</si>
  <si>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</si>
  <si>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</si>
  <si>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</si>
  <si>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</si>
  <si>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</si>
  <si>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</si>
  <si>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</si>
  <si>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</si>
  <si>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</si>
  <si>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</si>
  <si>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</si>
  <si>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</si>
  <si>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</si>
  <si>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</si>
  <si>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</si>
  <si>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</si>
  <si>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</si>
  <si>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</si>
  <si>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</si>
  <si>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</si>
  <si>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</si>
  <si>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</si>
  <si>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</si>
  <si>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</si>
  <si>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</si>
  <si>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</si>
  <si>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</si>
  <si>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</si>
  <si>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</si>
  <si>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</si>
  <si>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</si>
  <si>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</si>
  <si>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</si>
  <si>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</si>
  <si>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</si>
  <si>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</si>
  <si>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</si>
  <si>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</si>
  <si>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</si>
  <si>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</si>
  <si>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</si>
  <si>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</si>
  <si>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</si>
  <si>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</si>
  <si>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</si>
  <si>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</si>
  <si>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</si>
  <si>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</si>
  <si>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</si>
  <si>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</si>
  <si>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</si>
  <si>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</si>
  <si>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</si>
  <si>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</si>
  <si>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</si>
  <si>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</si>
  <si>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</si>
  <si>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</si>
  <si>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</si>
  <si>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</si>
  <si>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</si>
  <si>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</si>
  <si>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</si>
  <si>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</si>
  <si>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</si>
  <si>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</si>
  <si>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</si>
  <si>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</si>
  <si>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</si>
  <si>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</si>
  <si>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</si>
  <si>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</si>
  <si>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</si>
  <si>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</si>
  <si>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</si>
  <si>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</si>
  <si>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</si>
  <si>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</si>
  <si>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</si>
  <si>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</si>
  <si>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PRESTACIONES RECONOCIDAS POR CC.AA</t>
  </si>
  <si>
    <t>SEGUIMIENTO ESTADÍSTICO DE LOS PROCESOS  DE NACIMIENTO Y CUIDADO DEL MENOR</t>
  </si>
  <si>
    <t>NÚMERO DE
PROCESOS</t>
  </si>
  <si>
    <t>AMBOS
 SEXOS</t>
  </si>
  <si>
    <t>MUJERES</t>
  </si>
  <si>
    <t>DURACIÓN
 MEDIA
(en días)</t>
  </si>
  <si>
    <t>HOMBRES</t>
  </si>
  <si>
    <r>
      <t>NÚMERO Y DURACIÓN MEDIA DE PROCESOS CERRADOS, POR SEXO</t>
    </r>
    <r>
      <rPr>
        <b/>
        <vertAlign val="superscript"/>
        <sz val="12"/>
        <rFont val="Calibri"/>
        <family val="2"/>
        <scheme val="minor"/>
      </rPr>
      <t xml:space="preserve"> (1)</t>
    </r>
  </si>
  <si>
    <t>PROCESOS RELATIVOS A SEGUNDO PROGENITOR</t>
  </si>
  <si>
    <t>PROCESOS RELATIVOS A PRIMER PROGENITOR</t>
  </si>
  <si>
    <t/>
  </si>
  <si>
    <t>PROCESOS EN FAMILIAS MONOPARENTALES</t>
  </si>
  <si>
    <t>Variación 2025/2026</t>
  </si>
  <si>
    <t>TOTAL PROCESOS (CONTRIBUTIVOS Y NO CONTRIBUTIVOS)</t>
  </si>
  <si>
    <r>
      <t xml:space="preserve">TOTALIDAD DE PROCESOS </t>
    </r>
    <r>
      <rPr>
        <b/>
        <vertAlign val="subscript"/>
        <sz val="14"/>
        <rFont val="Calibri"/>
        <family val="2"/>
        <scheme val="minor"/>
      </rPr>
      <t>(CONTRIBUTIVOS Y NO CONTRIBUTIVOS)</t>
    </r>
  </si>
  <si>
    <r>
      <t xml:space="preserve">PROCESOS NO CONTRIBUTIVOS </t>
    </r>
    <r>
      <rPr>
        <b/>
        <vertAlign val="superscript"/>
        <sz val="14"/>
        <rFont val="Calibri"/>
        <family val="2"/>
        <scheme val="minor"/>
      </rPr>
      <t>(2)</t>
    </r>
  </si>
  <si>
    <r>
      <rPr>
        <b/>
        <sz val="12"/>
        <rFont val="Calibri"/>
        <family val="2"/>
        <scheme val="minor"/>
      </rPr>
      <t>NOTA</t>
    </r>
    <r>
      <rPr>
        <sz val="12"/>
        <rFont val="Calibri"/>
        <family val="2"/>
        <scheme val="minor"/>
      </rPr>
      <t>: Las mejoras introducidas por Real Decreto-Ley 9/2025 son de aplicación para hechos causantes a partir del 31/7/2025. Para los producidos entre el 2/8/24 y el 30/7/25, la mejora queda limitada a las 2 semanas que pueden disfrutarse hasta que el menor cumpla 8 años, cuya solicitud podía presentarse a partir del 1 de enero de 2026. Por este motivo, se estima que el porcentaje incorporado se irá incrementando progresivamente.</t>
    </r>
  </si>
  <si>
    <r>
      <rPr>
        <b/>
        <sz val="12"/>
        <rFont val="Calibri"/>
        <family val="2"/>
        <scheme val="minor"/>
      </rPr>
      <t>(1)</t>
    </r>
    <r>
      <rPr>
        <sz val="12"/>
        <rFont val="Calibri"/>
        <family val="2"/>
        <scheme val="minor"/>
      </rPr>
      <t xml:space="preserve"> La información corresponde a expedientes cuyo hecho causante se produjo en el mismo periodo del año anterior al de referencia de los datos, teniendo en cuenta que, con excepción de las semanas adicionales aprobadas por el Real Decreto Ley 9/2025 (que pueden disfrutarse hasta que el menor cumpla 8 años), sólo es posible el disfrute del permiso con el límite de un año contado a partir del hecho causante de la prestación. La duración media incluye la totalidad de los periodos disfrutados en ese año, incluyendo, en su caso, las semanas adicionales en el período indicado anteriormente.</t>
    </r>
  </si>
  <si>
    <r>
      <rPr>
        <b/>
        <sz val="12"/>
        <rFont val="Calibri"/>
        <family val="2"/>
        <scheme val="minor"/>
      </rPr>
      <t>(2)</t>
    </r>
    <r>
      <rPr>
        <sz val="12"/>
        <rFont val="Calibri"/>
        <family val="2"/>
        <scheme val="minor"/>
      </rPr>
      <t xml:space="preserve"> La información corresponde a expedientes cuyo hecho causante se produjo en el mismo periodo del año anterior al de referencia de los datos.</t>
    </r>
  </si>
  <si>
    <t xml:space="preserve">TOTALIDAD DE PROCESOS </t>
  </si>
  <si>
    <t>DATOS ACUMULADOS</t>
  </si>
  <si>
    <t>PRESTACIONES FAMILIARES DE PAGO ÚNICO RECONOCIDAS</t>
  </si>
  <si>
    <t>FAMILIAS NUMEROSAS</t>
  </si>
  <si>
    <t>FAMILIAS MONOPARENTALES</t>
  </si>
  <si>
    <t>MADRES O PADRES CON DISCAPACIDAD</t>
  </si>
  <si>
    <t>PARTO O ADOPCIÓN MÚLTIPLES</t>
  </si>
  <si>
    <t>Número de prestaciones</t>
  </si>
  <si>
    <t>TITULAR DE LA PRESTACIÓN MUJER</t>
  </si>
  <si>
    <t>TITULAR DE LA PRESTACIÓN HOMBRE</t>
  </si>
  <si>
    <t>ENERO - JUNIO 2026</t>
  </si>
  <si>
    <t>ENERO - JUNIO 2025</t>
  </si>
  <si>
    <t>ENERO-JUNIO 2026</t>
  </si>
  <si>
    <r>
      <t xml:space="preserve">GASTO ENERO/JUNIO
 2026 </t>
    </r>
    <r>
      <rPr>
        <b/>
        <vertAlign val="superscript"/>
        <sz val="12"/>
        <rFont val="Calibri"/>
        <family val="2"/>
        <scheme val="minor"/>
      </rPr>
      <t>(2)</t>
    </r>
  </si>
  <si>
    <t xml:space="preserve"> ENERO - JUNIO 2026</t>
  </si>
  <si>
    <t>Datos acumulados a junio 2026</t>
  </si>
  <si>
    <t xml:space="preserve">				</t>
  </si>
  <si>
    <r>
      <rPr>
        <vertAlign val="superscript"/>
        <sz val="10"/>
        <rFont val="Calibri"/>
        <family val="2"/>
        <scheme val="minor"/>
      </rPr>
      <t>(1)</t>
    </r>
    <r>
      <rPr>
        <sz val="10"/>
        <rFont val="Calibri"/>
        <family val="2"/>
        <scheme val="minor"/>
      </rPr>
      <t xml:space="preserve"> Solo prestaciones reconocidas por el INSS</t>
    </r>
  </si>
  <si>
    <r>
      <rPr>
        <vertAlign val="superscript"/>
        <sz val="10"/>
        <rFont val="Calibri"/>
        <family val="2"/>
        <scheme val="minor"/>
      </rPr>
      <t>(2)</t>
    </r>
    <r>
      <rPr>
        <sz val="10"/>
        <rFont val="Calibri"/>
        <family val="2"/>
        <scheme val="minor"/>
      </rPr>
      <t xml:space="preserve"> Nómina del subsidio de nacimiento y cuidado de menor (INSS)</t>
    </r>
  </si>
  <si>
    <r>
      <t>PRESTACIÓN DE NACIMIENTO Y CUIDADO DE MENOR</t>
    </r>
    <r>
      <rPr>
        <b/>
        <vertAlign val="superscript"/>
        <sz val="14"/>
        <color theme="9" tint="-0.249977111117893"/>
        <rFont val="Calibri"/>
        <family val="2"/>
        <scheme val="minor"/>
      </rPr>
      <t xml:space="preserve"> (1)</t>
    </r>
  </si>
  <si>
    <r>
      <rPr>
        <vertAlign val="superscript"/>
        <sz val="10"/>
        <rFont val="Arial"/>
        <family val="2"/>
      </rPr>
      <t>(1)</t>
    </r>
    <r>
      <rPr>
        <sz val="10"/>
        <rFont val="Arial"/>
        <family val="2"/>
      </rPr>
      <t xml:space="preserve"> Solo prestaciones reconocidas por el INSS</t>
    </r>
  </si>
  <si>
    <r>
      <t xml:space="preserve">PRESTACIÓN DE NACIMIENTO Y CUIDADO DE MENOR </t>
    </r>
    <r>
      <rPr>
        <b/>
        <vertAlign val="superscript"/>
        <sz val="12.6"/>
        <color theme="9" tint="-0.249977111117893"/>
        <rFont val="Calibri"/>
        <family val="2"/>
      </rPr>
      <t>(1)</t>
    </r>
  </si>
  <si>
    <r>
      <t xml:space="preserve">PRESTACIONES FAMILIARES DE PAGO ÚNICO RECONOCIDAS DEL INSS </t>
    </r>
    <r>
      <rPr>
        <b/>
        <vertAlign val="superscript"/>
        <sz val="14"/>
        <rFont val="Calibri"/>
        <family val="2"/>
        <scheme val="minor"/>
      </rPr>
      <t>(1)</t>
    </r>
  </si>
  <si>
    <t>TOTAL 
MUJER</t>
  </si>
  <si>
    <t>TOTAL
HOMBRE</t>
  </si>
  <si>
    <t>(1) Los reconocimientos se totalizan por meses naturales. Los reconocimientos reflejados en este informe incluyen, en su caso, los no clasificables según sexo.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</si>
</sst>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quot;€&quot;"/>
    <numFmt numFmtId="165" formatCode="#,##0\ &quot;€&quot;"/>
  </numFmts>
  <fonts count="74">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
      <b/>
      <vertAlign val="superscript"/>
      <sz val="12"/>
      <name val="Calibri"/>
      <family val="2"/>
      <scheme val="minor"/>
    </font>
    <font>
      <b/>
      <vertAlign val="subscript"/>
      <sz val="14"/>
      <name val="Calibri"/>
      <family val="2"/>
      <scheme val="minor"/>
    </font>
    <font>
      <b/>
      <vertAlign val="superscript"/>
      <sz val="14"/>
      <name val="Calibri"/>
      <family val="2"/>
      <scheme val="minor"/>
    </font>
    <font>
      <b/>
      <sz val="24"/>
      <color theme="8" tint="-0.249977111117893"/>
      <name val="Calibri"/>
      <family val="2"/>
      <scheme val="minor"/>
    </font>
    <font>
      <sz val="20"/>
      <color theme="8" tint="-0.249977111117893"/>
      <name val="Calibri"/>
      <family val="2"/>
      <scheme val="minor"/>
    </font>
    <font>
      <b/>
      <sz val="20"/>
      <color theme="8" tint="-0.249977111117893"/>
      <name val="Calibri"/>
      <family val="2"/>
      <scheme val="minor"/>
    </font>
    <font>
      <vertAlign val="superscript"/>
      <sz val="10"/>
      <name val="Calibri"/>
      <family val="2"/>
      <scheme val="minor"/>
    </font>
    <font>
      <b/>
      <vertAlign val="superscript"/>
      <sz val="14"/>
      <color theme="9" tint="-0.249977111117893"/>
      <name val="Calibri"/>
      <family val="2"/>
      <scheme val="minor"/>
    </font>
    <font>
      <vertAlign val="superscript"/>
      <sz val="10"/>
      <name val="Arial"/>
      <family val="2"/>
    </font>
    <font>
      <b/>
      <vertAlign val="superscript"/>
      <sz val="12.6"/>
      <color theme="9" tint="-0.249977111117893"/>
      <name val="Calibri"/>
      <family val="2"/>
    </font>
  </fonts>
  <fills count="54">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9"/>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rgb="FF7030A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rgb="FFDCC6D3"/>
        <bgColor indexed="64"/>
      </patternFill>
    </fill>
    <fill>
      <patternFill patternType="solid">
        <fgColor rgb="FF92D05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E7D9E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7" tint="0.79998168889431442"/>
        <bgColor indexed="64"/>
      </patternFill>
    </fill>
  </fills>
  <borders count="21">
    <border>
      <left/>
      <right/>
      <top/>
      <bottom/>
      <diagonal/>
    </border>
    <border>
      <left style="double">
        <color indexed="64"/>
      </left>
      <right style="double">
        <color indexed="64"/>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3">
    <xf numFmtId="0" fontId="0" fillId="0" borderId="0"/>
    <xf numFmtId="0" fontId="9" fillId="0" borderId="0"/>
    <xf numFmtId="0" fontId="1" fillId="0" borderId="0"/>
    <xf numFmtId="0" fontId="9" fillId="0" borderId="0" applyBorder="0"/>
    <xf numFmtId="0" fontId="39" fillId="0" borderId="0" applyNumberFormat="0" applyFill="0" applyBorder="0" applyAlignment="0" applyProtection="0"/>
    <xf numFmtId="0" fontId="40" fillId="0" borderId="2" applyNumberFormat="0" applyFill="0" applyAlignment="0" applyProtection="0"/>
    <xf numFmtId="0" fontId="41" fillId="0" borderId="3" applyNumberFormat="0" applyFill="0" applyAlignment="0" applyProtection="0"/>
    <xf numFmtId="0" fontId="42" fillId="0" borderId="4" applyNumberFormat="0" applyFill="0" applyAlignment="0" applyProtection="0"/>
    <xf numFmtId="0" fontId="42" fillId="0" borderId="0" applyNumberFormat="0" applyFill="0" applyBorder="0" applyAlignment="0" applyProtection="0"/>
    <xf numFmtId="0" fontId="43" fillId="9" borderId="0" applyNumberFormat="0" applyBorder="0" applyAlignment="0" applyProtection="0"/>
    <xf numFmtId="0" fontId="44" fillId="10" borderId="0" applyNumberFormat="0" applyBorder="0" applyAlignment="0" applyProtection="0"/>
    <xf numFmtId="0" fontId="45" fillId="11" borderId="0" applyNumberFormat="0" applyBorder="0" applyAlignment="0" applyProtection="0"/>
    <xf numFmtId="0" fontId="46" fillId="12" borderId="5" applyNumberFormat="0" applyAlignment="0" applyProtection="0"/>
    <xf numFmtId="0" fontId="47" fillId="13" borderId="6" applyNumberFormat="0" applyAlignment="0" applyProtection="0"/>
    <xf numFmtId="0" fontId="48" fillId="13" borderId="5" applyNumberFormat="0" applyAlignment="0" applyProtection="0"/>
    <xf numFmtId="0" fontId="49" fillId="0" borderId="7" applyNumberFormat="0" applyFill="0" applyAlignment="0" applyProtection="0"/>
    <xf numFmtId="0" fontId="50" fillId="14" borderId="8"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10" applyNumberFormat="0" applyFill="0" applyAlignment="0" applyProtection="0"/>
    <xf numFmtId="0" fontId="54"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54" fillId="23" borderId="0" applyNumberFormat="0" applyBorder="0" applyAlignment="0" applyProtection="0"/>
    <xf numFmtId="0" fontId="54"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54" fillId="39" borderId="0" applyNumberFormat="0" applyBorder="0" applyAlignment="0" applyProtection="0"/>
    <xf numFmtId="0" fontId="55" fillId="0" borderId="0"/>
    <xf numFmtId="0" fontId="31" fillId="0" borderId="0"/>
    <xf numFmtId="0" fontId="31" fillId="15" borderId="9" applyNumberFormat="0" applyFont="0" applyAlignment="0" applyProtection="0"/>
    <xf numFmtId="0" fontId="31" fillId="0" borderId="0"/>
    <xf numFmtId="0" fontId="31" fillId="15" borderId="9" applyNumberFormat="0" applyFont="0" applyAlignment="0" applyProtection="0"/>
    <xf numFmtId="0" fontId="31" fillId="17"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63" fillId="0" borderId="0"/>
    <xf numFmtId="43" fontId="31" fillId="0" borderId="0" applyFont="0" applyFill="0" applyBorder="0" applyAlignment="0" applyProtection="0"/>
  </cellStyleXfs>
  <cellXfs count="225">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3" fontId="9" fillId="0" borderId="0" xfId="1" applyNumberFormat="1"/>
    <xf numFmtId="0" fontId="13" fillId="0" borderId="0" xfId="1" applyFont="1"/>
    <xf numFmtId="2" fontId="14" fillId="0" borderId="0" xfId="1" applyNumberFormat="1" applyFont="1"/>
    <xf numFmtId="0" fontId="12" fillId="0" borderId="0" xfId="1" applyFont="1" applyAlignment="1">
      <alignment horizontal="center"/>
    </xf>
    <xf numFmtId="2" fontId="14" fillId="0" borderId="0" xfId="1" applyNumberFormat="1" applyFont="1" applyAlignment="1">
      <alignment horizontal="center"/>
    </xf>
    <xf numFmtId="0" fontId="18" fillId="0" borderId="0" xfId="1" applyFont="1" applyAlignment="1">
      <alignment horizontal="centerContinuous"/>
    </xf>
    <xf numFmtId="0" fontId="19" fillId="0" borderId="0" xfId="1" applyFont="1" applyAlignment="1">
      <alignment horizontal="centerContinuous"/>
    </xf>
    <xf numFmtId="2" fontId="20" fillId="0" borderId="0" xfId="1" applyNumberFormat="1" applyFont="1" applyAlignment="1">
      <alignment horizontal="centerContinuous"/>
    </xf>
    <xf numFmtId="0" fontId="21" fillId="0" borderId="0" xfId="1" applyFont="1" applyAlignment="1">
      <alignment horizontal="centerContinuous"/>
    </xf>
    <xf numFmtId="0" fontId="22" fillId="0" borderId="0" xfId="1" applyFont="1"/>
    <xf numFmtId="0" fontId="23" fillId="3" borderId="1" xfId="1" applyFont="1" applyFill="1" applyBorder="1" applyAlignment="1">
      <alignment vertical="center"/>
    </xf>
    <xf numFmtId="0" fontId="24" fillId="3" borderId="0" xfId="1" applyFont="1" applyFill="1" applyAlignment="1">
      <alignment horizontal="center" vertical="center"/>
    </xf>
    <xf numFmtId="0" fontId="24" fillId="0" borderId="0" xfId="1" applyFont="1" applyAlignment="1">
      <alignment horizontal="center" vertical="center"/>
    </xf>
    <xf numFmtId="2" fontId="25" fillId="0" borderId="0" xfId="1" applyNumberFormat="1" applyFont="1" applyAlignment="1">
      <alignment horizontal="center" vertical="center"/>
    </xf>
    <xf numFmtId="0" fontId="26" fillId="0" borderId="0" xfId="1" applyFont="1"/>
    <xf numFmtId="0" fontId="26" fillId="0" borderId="0" xfId="1" applyFont="1" applyAlignment="1">
      <alignment horizontal="center" vertical="center" wrapText="1"/>
    </xf>
    <xf numFmtId="2" fontId="28" fillId="0" borderId="0" xfId="1" applyNumberFormat="1" applyFont="1" applyAlignment="1">
      <alignment horizontal="center" vertical="center" wrapText="1"/>
    </xf>
    <xf numFmtId="0" fontId="28" fillId="0" borderId="0" xfId="1" applyFont="1"/>
    <xf numFmtId="10" fontId="22" fillId="0" borderId="0" xfId="1" applyNumberFormat="1" applyFont="1"/>
    <xf numFmtId="164" fontId="22" fillId="0" borderId="0" xfId="1" applyNumberFormat="1" applyFont="1" applyAlignment="1">
      <alignment horizontal="right" indent="1"/>
    </xf>
    <xf numFmtId="2" fontId="20" fillId="0" borderId="0" xfId="1" applyNumberFormat="1" applyFont="1" applyAlignment="1">
      <alignment horizontal="right" indent="1"/>
    </xf>
    <xf numFmtId="3" fontId="22" fillId="0" borderId="0" xfId="1" applyNumberFormat="1" applyFont="1"/>
    <xf numFmtId="164" fontId="22" fillId="0" borderId="0" xfId="1" applyNumberFormat="1" applyFont="1"/>
    <xf numFmtId="164" fontId="20" fillId="0" borderId="0" xfId="1" applyNumberFormat="1" applyFont="1"/>
    <xf numFmtId="164" fontId="12" fillId="0" borderId="0" xfId="1" applyNumberFormat="1" applyFont="1" applyAlignment="1">
      <alignment horizontal="right" indent="1"/>
    </xf>
    <xf numFmtId="0" fontId="12" fillId="6" borderId="0" xfId="1" applyFont="1" applyFill="1"/>
    <xf numFmtId="164" fontId="12" fillId="0" borderId="0" xfId="1" applyNumberFormat="1" applyFont="1"/>
    <xf numFmtId="0" fontId="29" fillId="0" borderId="0" xfId="1" applyFont="1"/>
    <xf numFmtId="2" fontId="30" fillId="0" borderId="0" xfId="1" applyNumberFormat="1" applyFont="1"/>
    <xf numFmtId="0" fontId="12" fillId="0" borderId="0" xfId="1" applyFont="1" applyAlignment="1">
      <alignment horizontal="left" wrapText="1"/>
    </xf>
    <xf numFmtId="2" fontId="14"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0" fillId="0" borderId="0" xfId="1" applyNumberFormat="1" applyFont="1"/>
    <xf numFmtId="4" fontId="12" fillId="0" borderId="0" xfId="1" applyNumberFormat="1" applyFont="1"/>
    <xf numFmtId="0" fontId="14" fillId="0" borderId="0" xfId="1" applyFont="1"/>
    <xf numFmtId="0" fontId="32" fillId="0" borderId="0" xfId="1" applyFont="1" applyAlignment="1">
      <alignment horizontal="center" vertical="center"/>
    </xf>
    <xf numFmtId="0" fontId="27" fillId="0" borderId="0" xfId="1" applyFont="1" applyAlignment="1">
      <alignment horizontal="center" vertical="center"/>
    </xf>
    <xf numFmtId="0" fontId="33" fillId="0" borderId="0" xfId="1" applyFont="1"/>
    <xf numFmtId="4" fontId="22" fillId="0" borderId="0" xfId="1" applyNumberFormat="1" applyFont="1"/>
    <xf numFmtId="3" fontId="27" fillId="0" borderId="0" xfId="2" applyNumberFormat="1" applyFont="1"/>
    <xf numFmtId="0" fontId="27" fillId="0" borderId="0" xfId="2" applyFont="1"/>
    <xf numFmtId="0" fontId="29" fillId="0" borderId="0" xfId="2" applyFont="1"/>
    <xf numFmtId="3" fontId="14" fillId="0" borderId="0" xfId="1" applyNumberFormat="1" applyFont="1"/>
    <xf numFmtId="4" fontId="14" fillId="0" borderId="0" xfId="1" applyNumberFormat="1" applyFont="1"/>
    <xf numFmtId="0" fontId="31" fillId="0" borderId="0" xfId="0" applyFont="1"/>
    <xf numFmtId="0" fontId="11" fillId="0" borderId="0" xfId="1" applyFont="1"/>
    <xf numFmtId="0" fontId="10" fillId="0" borderId="0" xfId="1" applyFont="1"/>
    <xf numFmtId="0" fontId="12" fillId="0" borderId="0" xfId="3" applyFont="1" applyBorder="1"/>
    <xf numFmtId="0" fontId="34" fillId="0" borderId="0" xfId="3" applyFont="1"/>
    <xf numFmtId="0" fontId="35"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2"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59" fillId="0" borderId="0" xfId="44" applyNumberFormat="1" applyFont="1" applyAlignment="1">
      <alignment horizontal="right" indent="1"/>
    </xf>
    <xf numFmtId="165" fontId="59" fillId="0" borderId="0" xfId="44" applyNumberFormat="1" applyFont="1" applyAlignment="1">
      <alignment horizontal="right" indent="1"/>
    </xf>
    <xf numFmtId="3" fontId="56" fillId="0" borderId="0" xfId="1" applyNumberFormat="1" applyFont="1" applyAlignment="1">
      <alignment horizontal="right" indent="1"/>
    </xf>
    <xf numFmtId="4" fontId="56" fillId="0" borderId="0" xfId="1" applyNumberFormat="1" applyFont="1" applyAlignment="1">
      <alignment horizontal="right" indent="1"/>
    </xf>
    <xf numFmtId="3" fontId="57" fillId="0" borderId="0" xfId="1" applyNumberFormat="1" applyFont="1" applyAlignment="1">
      <alignment horizontal="right" indent="1"/>
    </xf>
    <xf numFmtId="4" fontId="57" fillId="0" borderId="0" xfId="1" applyNumberFormat="1" applyFont="1" applyAlignment="1">
      <alignment horizontal="right" indent="1"/>
    </xf>
    <xf numFmtId="3" fontId="58" fillId="0" borderId="0" xfId="3" applyNumberFormat="1" applyFont="1" applyBorder="1" applyAlignment="1">
      <alignment horizontal="right" indent="1"/>
    </xf>
    <xf numFmtId="3" fontId="60" fillId="0" borderId="0" xfId="3" applyNumberFormat="1" applyFont="1" applyBorder="1" applyAlignment="1">
      <alignment horizontal="right" indent="1"/>
    </xf>
    <xf numFmtId="3" fontId="61" fillId="0" borderId="0" xfId="3" applyNumberFormat="1" applyFont="1" applyBorder="1" applyAlignment="1">
      <alignment horizontal="right" indent="1"/>
    </xf>
    <xf numFmtId="3" fontId="8" fillId="0" borderId="0" xfId="0" applyNumberFormat="1" applyFont="1" applyAlignment="1">
      <alignment horizontal="right" indent="5"/>
    </xf>
    <xf numFmtId="0" fontId="26" fillId="6" borderId="11" xfId="1" applyFont="1" applyFill="1" applyBorder="1" applyAlignment="1">
      <alignment horizontal="left" indent="1"/>
    </xf>
    <xf numFmtId="3" fontId="26" fillId="6" borderId="11" xfId="1" applyNumberFormat="1" applyFont="1" applyFill="1" applyBorder="1" applyAlignment="1">
      <alignment horizontal="right" indent="1"/>
    </xf>
    <xf numFmtId="165" fontId="26" fillId="6" borderId="11" xfId="1" applyNumberFormat="1" applyFont="1" applyFill="1" applyBorder="1" applyAlignment="1">
      <alignment horizontal="right" indent="1"/>
    </xf>
    <xf numFmtId="0" fontId="23" fillId="2" borderId="11" xfId="1" applyFont="1" applyFill="1" applyBorder="1" applyAlignment="1">
      <alignment horizontal="right" vertical="center" indent="1"/>
    </xf>
    <xf numFmtId="0" fontId="27" fillId="2" borderId="11" xfId="1" applyFont="1" applyFill="1" applyBorder="1" applyAlignment="1">
      <alignment horizontal="left" indent="1"/>
    </xf>
    <xf numFmtId="3" fontId="27" fillId="2" borderId="11" xfId="1" applyNumberFormat="1" applyFont="1" applyFill="1" applyBorder="1" applyAlignment="1">
      <alignment horizontal="right" indent="1"/>
    </xf>
    <xf numFmtId="165" fontId="27" fillId="2" borderId="11" xfId="1" applyNumberFormat="1" applyFont="1" applyFill="1" applyBorder="1" applyAlignment="1">
      <alignment horizontal="right" indent="1"/>
    </xf>
    <xf numFmtId="0" fontId="26" fillId="6" borderId="11" xfId="1" applyFont="1" applyFill="1" applyBorder="1" applyAlignment="1">
      <alignment horizontal="right" vertical="center" indent="1"/>
    </xf>
    <xf numFmtId="0" fontId="27" fillId="2" borderId="11" xfId="1" applyFont="1" applyFill="1" applyBorder="1" applyAlignment="1">
      <alignment horizontal="right" vertical="center" indent="1"/>
    </xf>
    <xf numFmtId="17" fontId="27" fillId="2" borderId="11" xfId="1" applyNumberFormat="1" applyFont="1" applyFill="1" applyBorder="1" applyAlignment="1">
      <alignment horizontal="left" vertical="center" indent="1"/>
    </xf>
    <xf numFmtId="0" fontId="26" fillId="4" borderId="11" xfId="1" applyFont="1" applyFill="1" applyBorder="1" applyAlignment="1">
      <alignment horizontal="center"/>
    </xf>
    <xf numFmtId="3" fontId="26" fillId="4" borderId="11" xfId="1" applyNumberFormat="1" applyFont="1" applyFill="1" applyBorder="1" applyAlignment="1">
      <alignment horizontal="right" indent="1"/>
    </xf>
    <xf numFmtId="10" fontId="12" fillId="0" borderId="11" xfId="1" applyNumberFormat="1" applyFont="1" applyBorder="1"/>
    <xf numFmtId="0" fontId="12" fillId="0" borderId="11" xfId="1" applyFont="1" applyBorder="1"/>
    <xf numFmtId="0" fontId="29" fillId="0" borderId="11" xfId="1" applyFont="1" applyBorder="1"/>
    <xf numFmtId="4" fontId="26" fillId="6" borderId="11" xfId="1" applyNumberFormat="1" applyFont="1" applyFill="1" applyBorder="1" applyAlignment="1">
      <alignment horizontal="right" indent="1"/>
    </xf>
    <xf numFmtId="0" fontId="27" fillId="5" borderId="11" xfId="1" applyFont="1" applyFill="1" applyBorder="1"/>
    <xf numFmtId="3" fontId="27" fillId="5" borderId="11" xfId="1" applyNumberFormat="1" applyFont="1" applyFill="1" applyBorder="1" applyAlignment="1">
      <alignment horizontal="right" indent="1"/>
    </xf>
    <xf numFmtId="4" fontId="27" fillId="5" borderId="11" xfId="1" applyNumberFormat="1" applyFont="1" applyFill="1" applyBorder="1" applyAlignment="1">
      <alignment horizontal="right" indent="1"/>
    </xf>
    <xf numFmtId="17" fontId="27" fillId="5" borderId="11" xfId="1" applyNumberFormat="1" applyFont="1" applyFill="1" applyBorder="1" applyAlignment="1">
      <alignment vertical="center"/>
    </xf>
    <xf numFmtId="0" fontId="12" fillId="0" borderId="11" xfId="3" applyFont="1" applyBorder="1"/>
    <xf numFmtId="3" fontId="26" fillId="7" borderId="11" xfId="3" applyNumberFormat="1" applyFont="1" applyFill="1" applyBorder="1" applyAlignment="1">
      <alignment horizontal="center" vertical="center"/>
    </xf>
    <xf numFmtId="0" fontId="12" fillId="0" borderId="11" xfId="3" applyFont="1" applyBorder="1" applyAlignment="1">
      <alignment horizontal="center"/>
    </xf>
    <xf numFmtId="3" fontId="27" fillId="0" borderId="11" xfId="3" applyNumberFormat="1" applyFont="1" applyBorder="1"/>
    <xf numFmtId="3" fontId="27" fillId="0" borderId="11" xfId="3" applyNumberFormat="1" applyFont="1" applyBorder="1" applyAlignment="1">
      <alignment horizontal="right" indent="1"/>
    </xf>
    <xf numFmtId="3" fontId="26" fillId="0" borderId="11" xfId="3" applyNumberFormat="1" applyFont="1" applyBorder="1" applyAlignment="1">
      <alignment horizontal="right" indent="1"/>
    </xf>
    <xf numFmtId="10" fontId="27" fillId="0" borderId="11" xfId="3" applyNumberFormat="1" applyFont="1" applyBorder="1" applyAlignment="1">
      <alignment horizontal="right" indent="1"/>
    </xf>
    <xf numFmtId="0" fontId="34" fillId="0" borderId="11" xfId="3" applyFont="1" applyBorder="1"/>
    <xf numFmtId="0" fontId="26" fillId="8" borderId="11" xfId="3" applyFont="1" applyFill="1" applyBorder="1"/>
    <xf numFmtId="3" fontId="26" fillId="7" borderId="11" xfId="3" applyNumberFormat="1" applyFont="1" applyFill="1" applyBorder="1" applyAlignment="1">
      <alignment horizontal="right" indent="1"/>
    </xf>
    <xf numFmtId="10" fontId="26" fillId="7" borderId="11" xfId="3" applyNumberFormat="1" applyFont="1" applyFill="1" applyBorder="1" applyAlignment="1">
      <alignment horizontal="right" indent="1"/>
    </xf>
    <xf numFmtId="0" fontId="35" fillId="0" borderId="11" xfId="3" applyFont="1" applyBorder="1"/>
    <xf numFmtId="3" fontId="12" fillId="0" borderId="11" xfId="3" applyNumberFormat="1" applyFont="1" applyBorder="1" applyAlignment="1">
      <alignment horizontal="right" indent="1"/>
    </xf>
    <xf numFmtId="3" fontId="22" fillId="0" borderId="11" xfId="3" applyNumberFormat="1" applyFont="1" applyBorder="1" applyAlignment="1">
      <alignment horizontal="right" indent="1"/>
    </xf>
    <xf numFmtId="0" fontId="26" fillId="6" borderId="11" xfId="1" applyFont="1" applyFill="1" applyBorder="1" applyAlignment="1">
      <alignment horizontal="center" vertical="center" wrapText="1"/>
    </xf>
    <xf numFmtId="3" fontId="26" fillId="0" borderId="0" xfId="2" applyNumberFormat="1" applyFont="1" applyAlignment="1">
      <alignment horizontal="center" vertical="center"/>
    </xf>
    <xf numFmtId="0" fontId="12" fillId="0" borderId="0" xfId="1" applyFont="1" applyAlignment="1">
      <alignment wrapText="1"/>
    </xf>
    <xf numFmtId="0" fontId="12" fillId="0" borderId="0" xfId="1" applyFont="1" applyAlignment="1">
      <alignment horizontal="center" vertical="center"/>
    </xf>
    <xf numFmtId="3" fontId="26" fillId="0" borderId="0" xfId="2" applyNumberFormat="1" applyFont="1" applyAlignment="1">
      <alignment horizontal="left" vertical="center"/>
    </xf>
    <xf numFmtId="0" fontId="54" fillId="42" borderId="0" xfId="0" applyFont="1" applyFill="1"/>
    <xf numFmtId="0" fontId="54" fillId="40" borderId="0" xfId="0" applyFont="1" applyFill="1"/>
    <xf numFmtId="0" fontId="54" fillId="41" borderId="0" xfId="0" applyFont="1" applyFill="1"/>
    <xf numFmtId="3" fontId="26" fillId="43" borderId="11" xfId="1" applyNumberFormat="1" applyFont="1" applyFill="1" applyBorder="1" applyAlignment="1">
      <alignment horizontal="right" indent="1"/>
    </xf>
    <xf numFmtId="4" fontId="26" fillId="43" borderId="11" xfId="1" applyNumberFormat="1" applyFont="1" applyFill="1" applyBorder="1" applyAlignment="1">
      <alignment horizontal="right" indent="1"/>
    </xf>
    <xf numFmtId="0" fontId="26" fillId="44" borderId="11" xfId="1" applyFont="1" applyFill="1" applyBorder="1" applyAlignment="1">
      <alignment horizontal="center" vertical="center" wrapText="1"/>
    </xf>
    <xf numFmtId="3" fontId="26" fillId="44" borderId="11" xfId="1" applyNumberFormat="1" applyFont="1" applyFill="1" applyBorder="1" applyAlignment="1">
      <alignment horizontal="right" indent="1"/>
    </xf>
    <xf numFmtId="4" fontId="26" fillId="44" borderId="11" xfId="1" applyNumberFormat="1" applyFont="1" applyFill="1" applyBorder="1" applyAlignment="1">
      <alignment horizontal="right" indent="1"/>
    </xf>
    <xf numFmtId="0" fontId="26" fillId="43" borderId="11" xfId="1" applyFont="1" applyFill="1" applyBorder="1" applyAlignment="1">
      <alignment horizontal="left" indent="1"/>
    </xf>
    <xf numFmtId="0" fontId="26" fillId="43" borderId="11" xfId="1" applyFont="1" applyFill="1" applyBorder="1"/>
    <xf numFmtId="0" fontId="26" fillId="43" borderId="11" xfId="1" applyFont="1" applyFill="1" applyBorder="1" applyAlignment="1">
      <alignment horizontal="right" vertical="center" indent="1"/>
    </xf>
    <xf numFmtId="0" fontId="26" fillId="43" borderId="11" xfId="1" applyFont="1" applyFill="1" applyBorder="1" applyAlignment="1">
      <alignment horizontal="center" vertical="center" wrapText="1"/>
    </xf>
    <xf numFmtId="3" fontId="26" fillId="44" borderId="11" xfId="3" applyNumberFormat="1" applyFont="1" applyFill="1" applyBorder="1" applyAlignment="1">
      <alignment horizontal="right" indent="1"/>
    </xf>
    <xf numFmtId="3" fontId="26" fillId="6" borderId="11" xfId="3" applyNumberFormat="1" applyFont="1" applyFill="1" applyBorder="1" applyAlignment="1">
      <alignment horizontal="right" indent="1"/>
    </xf>
    <xf numFmtId="3" fontId="9" fillId="0" borderId="0" xfId="1" applyNumberFormat="1" applyAlignment="1">
      <alignment wrapText="1"/>
    </xf>
    <xf numFmtId="3" fontId="27" fillId="45" borderId="11" xfId="3" applyNumberFormat="1" applyFont="1" applyFill="1" applyBorder="1" applyAlignment="1">
      <alignment horizontal="right" indent="1"/>
    </xf>
    <xf numFmtId="3" fontId="26" fillId="45" borderId="11" xfId="3" applyNumberFormat="1" applyFont="1" applyFill="1" applyBorder="1" applyAlignment="1">
      <alignment horizontal="right" indent="1"/>
    </xf>
    <xf numFmtId="165" fontId="12" fillId="0" borderId="0" xfId="1" applyNumberFormat="1" applyFont="1" applyAlignment="1">
      <alignment wrapText="1"/>
    </xf>
    <xf numFmtId="165" fontId="26" fillId="4" borderId="11" xfId="1" applyNumberFormat="1" applyFont="1" applyFill="1" applyBorder="1" applyAlignment="1">
      <alignment horizontal="right" indent="1"/>
    </xf>
    <xf numFmtId="3" fontId="27" fillId="0" borderId="0" xfId="2" applyNumberFormat="1" applyFont="1" applyAlignment="1">
      <alignment horizontal="center" wrapText="1"/>
    </xf>
    <xf numFmtId="3" fontId="9" fillId="0" borderId="0" xfId="62" applyNumberFormat="1" applyFont="1"/>
    <xf numFmtId="17" fontId="17" fillId="43" borderId="0" xfId="1" applyNumberFormat="1" applyFont="1" applyFill="1" applyAlignment="1">
      <alignment vertical="center"/>
    </xf>
    <xf numFmtId="0" fontId="12" fillId="0" borderId="0" xfId="1" applyFont="1" applyAlignment="1">
      <alignment horizontal="left"/>
    </xf>
    <xf numFmtId="3" fontId="0" fillId="0" borderId="0" xfId="0" applyNumberFormat="1"/>
    <xf numFmtId="0" fontId="0" fillId="0" borderId="0" xfId="0" applyAlignment="1">
      <alignment vertical="center"/>
    </xf>
    <xf numFmtId="0" fontId="68" fillId="0" borderId="0" xfId="0" applyFont="1"/>
    <xf numFmtId="0" fontId="69" fillId="0" borderId="0" xfId="0" applyFont="1" applyAlignment="1">
      <alignment horizontal="left" indent="5"/>
    </xf>
    <xf numFmtId="3" fontId="69" fillId="0" borderId="0" xfId="0" applyNumberFormat="1" applyFont="1" applyAlignment="1">
      <alignment horizontal="right" indent="5"/>
    </xf>
    <xf numFmtId="0" fontId="26" fillId="50" borderId="11" xfId="1" applyFont="1" applyFill="1" applyBorder="1" applyAlignment="1">
      <alignment horizontal="center" vertical="center" wrapText="1"/>
    </xf>
    <xf numFmtId="3" fontId="26" fillId="50" borderId="11" xfId="1" applyNumberFormat="1" applyFont="1" applyFill="1" applyBorder="1" applyAlignment="1">
      <alignment horizontal="right" indent="1"/>
    </xf>
    <xf numFmtId="3" fontId="26" fillId="49" borderId="11" xfId="1" applyNumberFormat="1" applyFont="1" applyFill="1" applyBorder="1" applyAlignment="1">
      <alignment horizontal="right" indent="1"/>
    </xf>
    <xf numFmtId="0" fontId="26" fillId="51" borderId="11" xfId="1" applyFont="1" applyFill="1" applyBorder="1" applyAlignment="1">
      <alignment horizontal="center" vertical="center" wrapText="1"/>
    </xf>
    <xf numFmtId="3" fontId="26" fillId="52" borderId="11" xfId="1" applyNumberFormat="1" applyFont="1" applyFill="1" applyBorder="1" applyAlignment="1">
      <alignment horizontal="right" indent="1"/>
    </xf>
    <xf numFmtId="3" fontId="67" fillId="0" borderId="0" xfId="0" applyNumberFormat="1" applyFont="1" applyAlignment="1">
      <alignment horizontal="left" indent="1"/>
    </xf>
    <xf numFmtId="3" fontId="12" fillId="0" borderId="0" xfId="1" applyNumberFormat="1" applyFont="1" applyAlignment="1">
      <alignment wrapText="1"/>
    </xf>
    <xf numFmtId="165" fontId="29" fillId="0" borderId="11" xfId="1" applyNumberFormat="1" applyFont="1" applyBorder="1"/>
    <xf numFmtId="3" fontId="27" fillId="0" borderId="0" xfId="2" applyNumberFormat="1" applyFont="1" applyAlignment="1">
      <alignment wrapText="1"/>
    </xf>
    <xf numFmtId="3" fontId="27" fillId="0" borderId="0" xfId="2" quotePrefix="1" applyNumberFormat="1" applyFont="1" applyAlignment="1">
      <alignment vertical="top" wrapText="1"/>
    </xf>
    <xf numFmtId="3" fontId="17" fillId="0" borderId="0" xfId="2" applyNumberFormat="1" applyFont="1" applyAlignment="1">
      <alignment vertical="top"/>
    </xf>
    <xf numFmtId="3" fontId="17" fillId="0" borderId="0" xfId="2" applyNumberFormat="1" applyFont="1"/>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7" fillId="6" borderId="11" xfId="1" applyFont="1" applyFill="1" applyBorder="1" applyAlignment="1">
      <alignment horizontal="center" vertical="center" wrapText="1"/>
    </xf>
    <xf numFmtId="0" fontId="15" fillId="0" borderId="0" xfId="1" applyFont="1" applyAlignment="1">
      <alignment horizontal="center"/>
    </xf>
    <xf numFmtId="0" fontId="16" fillId="0" borderId="0" xfId="1" applyFont="1" applyAlignment="1">
      <alignment horizontal="center"/>
    </xf>
    <xf numFmtId="0" fontId="17" fillId="0" borderId="0" xfId="1" applyFont="1" applyAlignment="1">
      <alignment horizontal="center"/>
    </xf>
    <xf numFmtId="0" fontId="12" fillId="0" borderId="0" xfId="1" applyFont="1" applyAlignment="1">
      <alignment horizontal="center"/>
    </xf>
    <xf numFmtId="0" fontId="24" fillId="3" borderId="12" xfId="1" applyFont="1" applyFill="1" applyBorder="1" applyAlignment="1">
      <alignment horizontal="center" vertical="center"/>
    </xf>
    <xf numFmtId="0" fontId="24" fillId="3" borderId="13" xfId="1" applyFont="1" applyFill="1" applyBorder="1" applyAlignment="1">
      <alignment horizontal="center" vertical="center"/>
    </xf>
    <xf numFmtId="0" fontId="24" fillId="3" borderId="14" xfId="1" applyFont="1" applyFill="1" applyBorder="1" applyAlignment="1">
      <alignment horizontal="center" vertical="center"/>
    </xf>
    <xf numFmtId="0" fontId="26" fillId="6" borderId="11" xfId="1" applyFont="1" applyFill="1" applyBorder="1" applyAlignment="1">
      <alignment horizontal="center" vertical="center" wrapText="1"/>
    </xf>
    <xf numFmtId="3" fontId="9" fillId="0" borderId="0" xfId="1" applyNumberFormat="1" applyAlignment="1">
      <alignment horizontal="left" vertical="top" wrapText="1"/>
    </xf>
    <xf numFmtId="0" fontId="17" fillId="0" borderId="0" xfId="1" applyFont="1" applyAlignment="1">
      <alignment horizontal="left" indent="5"/>
    </xf>
    <xf numFmtId="0" fontId="26" fillId="43" borderId="11" xfId="1" applyFont="1" applyFill="1" applyBorder="1" applyAlignment="1">
      <alignment horizontal="center" vertical="center" wrapText="1"/>
    </xf>
    <xf numFmtId="0" fontId="27" fillId="43" borderId="11" xfId="1" applyFont="1" applyFill="1" applyBorder="1" applyAlignment="1">
      <alignment horizontal="center" vertical="center"/>
    </xf>
    <xf numFmtId="0" fontId="17" fillId="43" borderId="17" xfId="1" applyFont="1" applyFill="1" applyBorder="1" applyAlignment="1">
      <alignment horizontal="center" vertical="center"/>
    </xf>
    <xf numFmtId="3" fontId="17" fillId="0" borderId="0" xfId="1" applyNumberFormat="1" applyFont="1" applyAlignment="1">
      <alignment horizontal="center" vertical="center"/>
    </xf>
    <xf numFmtId="3" fontId="26" fillId="0" borderId="0" xfId="2" applyNumberFormat="1" applyFont="1" applyAlignment="1">
      <alignment horizontal="center" vertical="center"/>
    </xf>
    <xf numFmtId="17" fontId="17" fillId="43" borderId="17" xfId="1" applyNumberFormat="1" applyFont="1" applyFill="1" applyBorder="1" applyAlignment="1">
      <alignment horizontal="center" vertical="center"/>
    </xf>
    <xf numFmtId="0" fontId="27" fillId="43" borderId="11" xfId="1" applyFont="1" applyFill="1" applyBorder="1" applyAlignment="1">
      <alignment horizontal="center" vertical="center" wrapText="1"/>
    </xf>
    <xf numFmtId="0" fontId="26" fillId="43" borderId="15" xfId="1" applyFont="1" applyFill="1" applyBorder="1" applyAlignment="1">
      <alignment horizontal="center" vertical="center"/>
    </xf>
    <xf numFmtId="0" fontId="26" fillId="43" borderId="16" xfId="1" applyFont="1" applyFill="1" applyBorder="1" applyAlignment="1">
      <alignment horizontal="center" vertical="center"/>
    </xf>
    <xf numFmtId="0" fontId="26" fillId="44" borderId="11" xfId="1" applyFont="1" applyFill="1" applyBorder="1" applyAlignment="1">
      <alignment horizontal="center" vertical="center" wrapText="1"/>
    </xf>
    <xf numFmtId="0" fontId="27" fillId="44" borderId="11" xfId="1" applyFont="1" applyFill="1" applyBorder="1" applyAlignment="1">
      <alignment horizontal="center" vertical="center"/>
    </xf>
    <xf numFmtId="0" fontId="27" fillId="6" borderId="11" xfId="1" applyFont="1" applyFill="1" applyBorder="1" applyAlignment="1">
      <alignment horizontal="center" vertical="center"/>
    </xf>
    <xf numFmtId="3" fontId="27" fillId="0" borderId="0" xfId="2" applyNumberFormat="1" applyFont="1" applyAlignment="1">
      <alignment horizontal="left" wrapText="1"/>
    </xf>
    <xf numFmtId="3" fontId="12" fillId="0" borderId="0" xfId="2" applyNumberFormat="1" applyFont="1" applyAlignment="1">
      <alignment vertical="center"/>
    </xf>
    <xf numFmtId="0" fontId="12" fillId="0" borderId="0" xfId="1" applyFont="1"/>
    <xf numFmtId="0" fontId="0" fillId="0" borderId="0" xfId="0" applyAlignment="1">
      <alignment horizontal="center" vertical="center"/>
    </xf>
    <xf numFmtId="0" fontId="67" fillId="0" borderId="0" xfId="0" applyFont="1" applyAlignment="1">
      <alignment horizontal="center"/>
    </xf>
    <xf numFmtId="3" fontId="67" fillId="0" borderId="0" xfId="0" applyNumberFormat="1" applyFont="1" applyAlignment="1">
      <alignment horizontal="center" vertical="center"/>
    </xf>
    <xf numFmtId="0" fontId="26" fillId="44" borderId="15" xfId="1" applyFont="1" applyFill="1" applyBorder="1" applyAlignment="1">
      <alignment horizontal="center" vertical="center" wrapText="1"/>
    </xf>
    <xf numFmtId="0" fontId="26" fillId="44" borderId="16" xfId="1" applyFont="1" applyFill="1" applyBorder="1" applyAlignment="1">
      <alignment horizontal="center" vertical="center" wrapText="1"/>
    </xf>
    <xf numFmtId="0" fontId="26" fillId="50" borderId="15" xfId="1" applyFont="1" applyFill="1" applyBorder="1" applyAlignment="1">
      <alignment horizontal="center" vertical="center" wrapText="1"/>
    </xf>
    <xf numFmtId="0" fontId="26" fillId="50" borderId="16" xfId="1" applyFont="1" applyFill="1" applyBorder="1" applyAlignment="1">
      <alignment horizontal="center" vertical="center" wrapText="1"/>
    </xf>
    <xf numFmtId="3" fontId="27" fillId="0" borderId="0" xfId="2" quotePrefix="1" applyNumberFormat="1" applyFont="1" applyAlignment="1">
      <alignment horizontal="left" vertical="top" wrapText="1"/>
    </xf>
    <xf numFmtId="0" fontId="26" fillId="46" borderId="18" xfId="1" applyFont="1" applyFill="1" applyBorder="1" applyAlignment="1">
      <alignment horizontal="center" vertical="center" wrapText="1"/>
    </xf>
    <xf numFmtId="0" fontId="26" fillId="46" borderId="19" xfId="1" applyFont="1" applyFill="1" applyBorder="1" applyAlignment="1">
      <alignment horizontal="center" vertical="center" wrapText="1"/>
    </xf>
    <xf numFmtId="0" fontId="26" fillId="46" borderId="20" xfId="1" applyFont="1" applyFill="1" applyBorder="1" applyAlignment="1">
      <alignment horizontal="center" vertical="center" wrapText="1"/>
    </xf>
    <xf numFmtId="0" fontId="26" fillId="47" borderId="18" xfId="1" applyFont="1" applyFill="1" applyBorder="1" applyAlignment="1">
      <alignment horizontal="center" vertical="center" wrapText="1"/>
    </xf>
    <xf numFmtId="0" fontId="26" fillId="47" borderId="19" xfId="1" applyFont="1" applyFill="1" applyBorder="1" applyAlignment="1">
      <alignment horizontal="center" vertical="center" wrapText="1"/>
    </xf>
    <xf numFmtId="0" fontId="26" fillId="47" borderId="20" xfId="1" applyFont="1" applyFill="1" applyBorder="1" applyAlignment="1">
      <alignment horizontal="center" vertical="center" wrapText="1"/>
    </xf>
    <xf numFmtId="0" fontId="26" fillId="48" borderId="18" xfId="1" applyFont="1" applyFill="1" applyBorder="1" applyAlignment="1">
      <alignment horizontal="center" vertical="center" wrapText="1"/>
    </xf>
    <xf numFmtId="0" fontId="26" fillId="48" borderId="19" xfId="1" applyFont="1" applyFill="1" applyBorder="1" applyAlignment="1">
      <alignment horizontal="center" vertical="center" wrapText="1"/>
    </xf>
    <xf numFmtId="0" fontId="26" fillId="48" borderId="20" xfId="1" applyFont="1" applyFill="1" applyBorder="1" applyAlignment="1">
      <alignment horizontal="center" vertical="center" wrapText="1"/>
    </xf>
    <xf numFmtId="0" fontId="26" fillId="51" borderId="15" xfId="1" applyFont="1" applyFill="1" applyBorder="1" applyAlignment="1">
      <alignment horizontal="center" vertical="center" wrapText="1"/>
    </xf>
    <xf numFmtId="0" fontId="26" fillId="51" borderId="16" xfId="1" applyFont="1" applyFill="1" applyBorder="1" applyAlignment="1">
      <alignment horizontal="center" vertical="center" wrapText="1"/>
    </xf>
    <xf numFmtId="0" fontId="6" fillId="0" borderId="0" xfId="0" applyFont="1" applyAlignment="1">
      <alignment horizontal="center"/>
    </xf>
    <xf numFmtId="3" fontId="6" fillId="0" borderId="0" xfId="0" applyNumberFormat="1" applyFont="1" applyAlignment="1">
      <alignment horizontal="center" vertical="center"/>
    </xf>
    <xf numFmtId="0" fontId="27" fillId="7" borderId="11" xfId="3" applyFont="1" applyFill="1" applyBorder="1" applyAlignment="1">
      <alignment horizontal="center" vertical="top" wrapText="1"/>
    </xf>
    <xf numFmtId="0" fontId="36" fillId="5" borderId="0" xfId="3" applyFont="1" applyFill="1" applyBorder="1" applyAlignment="1">
      <alignment horizontal="center" vertical="center" wrapText="1"/>
    </xf>
    <xf numFmtId="0" fontId="37" fillId="0" borderId="0" xfId="1" applyFont="1" applyAlignment="1">
      <alignment horizontal="center" vertical="center" wrapText="1"/>
    </xf>
    <xf numFmtId="0" fontId="17" fillId="5" borderId="0" xfId="3" applyFont="1" applyFill="1" applyBorder="1" applyAlignment="1">
      <alignment horizontal="center" vertical="center"/>
    </xf>
    <xf numFmtId="0" fontId="32" fillId="0" borderId="0" xfId="1" applyFont="1" applyAlignment="1">
      <alignment horizontal="center"/>
    </xf>
    <xf numFmtId="0" fontId="38" fillId="0" borderId="0" xfId="1" applyFont="1" applyAlignment="1">
      <alignment horizontal="center" vertical="center"/>
    </xf>
    <xf numFmtId="0" fontId="12" fillId="0" borderId="0" xfId="1" applyFont="1" applyAlignment="1">
      <alignment horizontal="center" vertical="center"/>
    </xf>
    <xf numFmtId="3" fontId="26" fillId="7" borderId="11" xfId="3" applyNumberFormat="1" applyFont="1" applyFill="1" applyBorder="1" applyAlignment="1">
      <alignment horizontal="center" vertical="center"/>
    </xf>
    <xf numFmtId="0" fontId="27" fillId="7" borderId="11" xfId="1" applyFont="1" applyFill="1" applyBorder="1" applyAlignment="1">
      <alignment horizontal="center" vertical="center"/>
    </xf>
    <xf numFmtId="0" fontId="26" fillId="6" borderId="15" xfId="1" applyFont="1" applyFill="1" applyBorder="1" applyAlignment="1">
      <alignment horizontal="center" vertical="center" wrapText="1"/>
    </xf>
    <xf numFmtId="0" fontId="26" fillId="6" borderId="16" xfId="1" applyFont="1" applyFill="1" applyBorder="1" applyAlignment="1">
      <alignment horizontal="center" vertical="center" wrapText="1"/>
    </xf>
    <xf numFmtId="0" fontId="26" fillId="7" borderId="15" xfId="3" applyFont="1" applyFill="1" applyBorder="1" applyAlignment="1">
      <alignment horizontal="center" vertical="center"/>
    </xf>
    <xf numFmtId="0" fontId="26" fillId="7" borderId="16" xfId="3" applyFont="1" applyFill="1" applyBorder="1" applyAlignment="1">
      <alignment horizontal="center" vertical="center"/>
    </xf>
    <xf numFmtId="0" fontId="62" fillId="0" borderId="0" xfId="1" applyFont="1" applyAlignment="1">
      <alignment horizontal="center"/>
    </xf>
    <xf numFmtId="0" fontId="26" fillId="53" borderId="18" xfId="1" applyFont="1" applyFill="1" applyBorder="1" applyAlignment="1">
      <alignment horizontal="center" vertical="center" wrapText="1"/>
    </xf>
    <xf numFmtId="0" fontId="26" fillId="53" borderId="19" xfId="1" applyFont="1" applyFill="1" applyBorder="1" applyAlignment="1">
      <alignment horizontal="center" vertical="center" wrapText="1"/>
    </xf>
    <xf numFmtId="0" fontId="26" fillId="53" borderId="20" xfId="1" applyFont="1" applyFill="1" applyBorder="1" applyAlignment="1">
      <alignment horizontal="center" vertical="center" wrapText="1"/>
    </xf>
  </cellXfs>
  <cellStyles count="63">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Millares" xfId="62" builtinId="3"/>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1" defaultTableStyle="TableStyleMedium2" defaultPivotStyle="PivotStyleLight16">
    <tableStyle name="Invisible" pivot="0" table="0" count="0" xr9:uid="{A758BCD1-3335-42A9-9683-EB49E76C5182}"/>
  </tableStyles>
  <colors>
    <mruColors>
      <color rgb="FFE7D9E1"/>
      <color rgb="FFDCC6D3"/>
      <color rgb="FFB57FF1"/>
      <color rgb="FF8C72C0"/>
      <color rgb="FFCFACF6"/>
      <color rgb="FFE0BE98"/>
      <color rgb="FFDEBCBF"/>
      <color rgb="FFEFCECB"/>
      <color rgb="FFD581FF"/>
      <color rgb="FFC2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'Prestaciones por CC.AA'!$J$8:$J$26</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'Prestaciones por CC.AA'!$K$8:$K$26</c:f>
              <c:numCache>
                <c:formatCode>#,##0</c:formatCode>
                <c:ptCount val="19"/>
                <c:pt idx="0">
                  <c:v>45809</c:v>
                </c:pt>
                <c:pt idx="1">
                  <c:v>7313</c:v>
                </c:pt>
                <c:pt idx="2">
                  <c:v>3433</c:v>
                </c:pt>
                <c:pt idx="3">
                  <c:v>6702</c:v>
                </c:pt>
                <c:pt idx="4">
                  <c:v>8500</c:v>
                </c:pt>
                <c:pt idx="5">
                  <c:v>2349</c:v>
                </c:pt>
                <c:pt idx="6">
                  <c:v>9891</c:v>
                </c:pt>
                <c:pt idx="7">
                  <c:v>10900</c:v>
                </c:pt>
                <c:pt idx="8">
                  <c:v>44771</c:v>
                </c:pt>
                <c:pt idx="9">
                  <c:v>25951</c:v>
                </c:pt>
                <c:pt idx="10">
                  <c:v>5055</c:v>
                </c:pt>
                <c:pt idx="11">
                  <c:v>10149</c:v>
                </c:pt>
                <c:pt idx="12">
                  <c:v>40914</c:v>
                </c:pt>
                <c:pt idx="13">
                  <c:v>9964</c:v>
                </c:pt>
                <c:pt idx="14">
                  <c:v>3625</c:v>
                </c:pt>
                <c:pt idx="15">
                  <c:v>10857</c:v>
                </c:pt>
                <c:pt idx="16">
                  <c:v>1570</c:v>
                </c:pt>
                <c:pt idx="17">
                  <c:v>315</c:v>
                </c:pt>
                <c:pt idx="18">
                  <c:v>432</c:v>
                </c:pt>
              </c:numCache>
            </c:numRef>
          </c:val>
          <c:extLst>
            <c:ext xmlns:c16="http://schemas.microsoft.com/office/drawing/2014/chart" uri="{C3380CC4-5D6E-409C-BE32-E72D297353CC}">
              <c16:uniqueId val="{00000000-9A5C-4561-905B-9E550B064464}"/>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TOTALIDAD DE PROCESOS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pieChart>
        <c:varyColors val="1"/>
        <c:ser>
          <c:idx val="0"/>
          <c:order val="0"/>
          <c:tx>
            <c:strRef>
              <c:f>'Procesos y duraciones media'!$E$8:$J$8</c:f>
              <c:strCache>
                <c:ptCount val="1"/>
                <c:pt idx="0">
                  <c:v>TOTALIDAD DE PROCESOS (CONTRIBUTIVOS Y NO CONTRIBUTIVOS)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34B-4E9C-A055-BC7F41BBD28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34B-4E9C-A055-BC7F41BBD284}"/>
              </c:ext>
            </c:extLst>
          </c:dPt>
          <c:cat>
            <c:strRef>
              <c:f>Hoja3!$B$6:$B$7</c:f>
              <c:strCache>
                <c:ptCount val="2"/>
                <c:pt idx="0">
                  <c:v>MUJERES</c:v>
                </c:pt>
                <c:pt idx="1">
                  <c:v>HOMBRES</c:v>
                </c:pt>
              </c:strCache>
            </c:strRef>
          </c:cat>
          <c:val>
            <c:numRef>
              <c:f>Hoja3!$C$6:$C$7</c:f>
              <c:numCache>
                <c:formatCode>#,##0</c:formatCode>
                <c:ptCount val="2"/>
                <c:pt idx="0">
                  <c:v>108614</c:v>
                </c:pt>
                <c:pt idx="1">
                  <c:v>123042</c:v>
                </c:pt>
              </c:numCache>
            </c:numRef>
          </c:val>
          <c:extLst>
            <c:ext xmlns:c16="http://schemas.microsoft.com/office/drawing/2014/chart" uri="{C3380CC4-5D6E-409C-BE32-E72D297353CC}">
              <c16:uniqueId val="{00000000-3FBC-4C3B-AF9F-A69C612788B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es-E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Hoja3!$A$6:$B$11</c:f>
              <c:multiLvlStrCache>
                <c:ptCount val="6"/>
                <c:lvl>
                  <c:pt idx="0">
                    <c:v>MUJERES</c:v>
                  </c:pt>
                  <c:pt idx="1">
                    <c:v>HOMBRES</c:v>
                  </c:pt>
                  <c:pt idx="2">
                    <c:v>MUJERES</c:v>
                  </c:pt>
                  <c:pt idx="3">
                    <c:v>HOMBRES</c:v>
                  </c:pt>
                  <c:pt idx="4">
                    <c:v>MUJERES</c:v>
                  </c:pt>
                  <c:pt idx="5">
                    <c:v>HOMBRES</c:v>
                  </c:pt>
                </c:lvl>
                <c:lvl>
                  <c:pt idx="0">
                    <c:v>TOTALIDAD DE PROCESOS </c:v>
                  </c:pt>
                  <c:pt idx="2">
                    <c:v>PROCESOS RELATIVOS A PRIMER PROGENITOR</c:v>
                  </c:pt>
                  <c:pt idx="4">
                    <c:v>PROCESOS RELATIVOS A SEGUNDO PROGENITOR</c:v>
                  </c:pt>
                </c:lvl>
              </c:multiLvlStrCache>
            </c:multiLvlStrRef>
          </c:cat>
          <c:val>
            <c:numRef>
              <c:f>Hoja3!$C$6:$C$11</c:f>
              <c:numCache>
                <c:formatCode>#,##0</c:formatCode>
                <c:ptCount val="6"/>
                <c:pt idx="0">
                  <c:v>108614</c:v>
                </c:pt>
                <c:pt idx="1">
                  <c:v>123042</c:v>
                </c:pt>
                <c:pt idx="2">
                  <c:v>107406</c:v>
                </c:pt>
                <c:pt idx="3">
                  <c:v>256</c:v>
                </c:pt>
                <c:pt idx="4">
                  <c:v>1208</c:v>
                </c:pt>
                <c:pt idx="5">
                  <c:v>122786</c:v>
                </c:pt>
              </c:numCache>
            </c:numRef>
          </c:val>
          <c:extLst>
            <c:ext xmlns:c16="http://schemas.microsoft.com/office/drawing/2014/chart" uri="{C3380CC4-5D6E-409C-BE32-E72D297353CC}">
              <c16:uniqueId val="{00000000-6313-4A8E-A42B-EF8A66E8C43E}"/>
            </c:ext>
          </c:extLst>
        </c:ser>
        <c:dLbls>
          <c:showLegendKey val="0"/>
          <c:showVal val="0"/>
          <c:showCatName val="0"/>
          <c:showSerName val="0"/>
          <c:showPercent val="0"/>
          <c:showBubbleSize val="0"/>
        </c:dLbls>
        <c:gapWidth val="0"/>
        <c:axId val="777508960"/>
        <c:axId val="777512320"/>
      </c:barChart>
      <c:catAx>
        <c:axId val="7775089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777512320"/>
        <c:crosses val="autoZero"/>
        <c:auto val="1"/>
        <c:lblAlgn val="ctr"/>
        <c:lblOffset val="100"/>
        <c:noMultiLvlLbl val="0"/>
      </c:catAx>
      <c:valAx>
        <c:axId val="7775123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7775089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3096</c:v>
                </c:pt>
                <c:pt idx="1">
                  <c:v>866</c:v>
                </c:pt>
                <c:pt idx="2">
                  <c:v>297</c:v>
                </c:pt>
                <c:pt idx="3">
                  <c:v>833</c:v>
                </c:pt>
                <c:pt idx="4">
                  <c:v>610</c:v>
                </c:pt>
                <c:pt idx="5">
                  <c:v>225</c:v>
                </c:pt>
                <c:pt idx="6">
                  <c:v>1343</c:v>
                </c:pt>
                <c:pt idx="7">
                  <c:v>1002</c:v>
                </c:pt>
                <c:pt idx="8">
                  <c:v>3518</c:v>
                </c:pt>
                <c:pt idx="9">
                  <c:v>2769</c:v>
                </c:pt>
                <c:pt idx="10">
                  <c:v>282</c:v>
                </c:pt>
                <c:pt idx="11">
                  <c:v>889</c:v>
                </c:pt>
                <c:pt idx="12">
                  <c:v>4771</c:v>
                </c:pt>
                <c:pt idx="13">
                  <c:v>901</c:v>
                </c:pt>
                <c:pt idx="14">
                  <c:v>927</c:v>
                </c:pt>
                <c:pt idx="15">
                  <c:v>2330</c:v>
                </c:pt>
                <c:pt idx="16">
                  <c:v>280</c:v>
                </c:pt>
                <c:pt idx="17">
                  <c:v>24</c:v>
                </c:pt>
                <c:pt idx="18">
                  <c:v>20</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COMPARACIÓN 2025/2026  (Enero -Junio)</a:t>
            </a:r>
          </a:p>
        </c:rich>
      </c:tx>
      <c:layout>
        <c:manualLayout>
          <c:xMode val="edge"/>
          <c:yMode val="edge"/>
          <c:x val="0.12148571070050507"/>
          <c:y val="4.30100317300050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2735166425470332"/>
          <c:y val="0.26113043478260872"/>
          <c:w val="0.58817933854524873"/>
          <c:h val="0.57561953668834875"/>
        </c:manualLayout>
      </c:layout>
      <c:barChart>
        <c:barDir val="col"/>
        <c:grouping val="percentStacked"/>
        <c:varyColors val="0"/>
        <c:ser>
          <c:idx val="0"/>
          <c:order val="0"/>
          <c:tx>
            <c:v>Mujeres</c:v>
          </c:tx>
          <c:spPr>
            <a:solidFill>
              <a:srgbClr val="DCC6D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Enero-Junio 2025    TOTAL: 24.354</c:v>
                </c:pt>
                <c:pt idx="1">
                  <c:v>Enero-Junio 2026    TOTAL: 24.983</c:v>
                </c:pt>
              </c:strCache>
            </c:strRef>
          </c:cat>
          <c:val>
            <c:numRef>
              <c:f>'Excedencias por CC.AA'!$K$55:$L$55</c:f>
              <c:numCache>
                <c:formatCode>#,##0</c:formatCode>
                <c:ptCount val="2"/>
                <c:pt idx="0">
                  <c:v>20240</c:v>
                </c:pt>
                <c:pt idx="1">
                  <c:v>20415</c:v>
                </c:pt>
              </c:numCache>
            </c:numRef>
          </c:val>
          <c:extLst>
            <c:ext xmlns:c16="http://schemas.microsoft.com/office/drawing/2014/chart" uri="{C3380CC4-5D6E-409C-BE32-E72D297353CC}">
              <c16:uniqueId val="{00000000-861D-4B88-B801-529CE17EB12F}"/>
            </c:ext>
          </c:extLst>
        </c:ser>
        <c:ser>
          <c:idx val="1"/>
          <c:order val="1"/>
          <c:tx>
            <c:v>Hombres</c:v>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Enero-Junio 2025    TOTAL: 24.354</c:v>
                </c:pt>
                <c:pt idx="1">
                  <c:v>Enero-Junio 2026    TOTAL: 24.983</c:v>
                </c:pt>
              </c:strCache>
            </c:strRef>
          </c:cat>
          <c:val>
            <c:numRef>
              <c:f>'Excedencias por CC.AA'!$K$56:$L$56</c:f>
              <c:numCache>
                <c:formatCode>#,##0</c:formatCode>
                <c:ptCount val="2"/>
                <c:pt idx="0">
                  <c:v>4114</c:v>
                </c:pt>
                <c:pt idx="1">
                  <c:v>4568</c:v>
                </c:pt>
              </c:numCache>
            </c:numRef>
          </c:val>
          <c:extLst>
            <c:ext xmlns:c16="http://schemas.microsoft.com/office/drawing/2014/chart" uri="{C3380CC4-5D6E-409C-BE32-E72D297353CC}">
              <c16:uniqueId val="{00000001-861D-4B88-B801-529CE17EB12F}"/>
            </c:ext>
          </c:extLst>
        </c:ser>
        <c:dLbls>
          <c:showLegendKey val="0"/>
          <c:showVal val="0"/>
          <c:showCatName val="0"/>
          <c:showSerName val="0"/>
          <c:showPercent val="0"/>
          <c:showBubbleSize val="0"/>
        </c:dLbls>
        <c:gapWidth val="50"/>
        <c:overlap val="100"/>
        <c:axId val="1182243280"/>
        <c:axId val="1182231280"/>
      </c:barChart>
      <c:catAx>
        <c:axId val="118224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ES"/>
          </a:p>
        </c:txPr>
        <c:crossAx val="1182231280"/>
        <c:crosses val="autoZero"/>
        <c:auto val="0"/>
        <c:lblAlgn val="ctr"/>
        <c:lblOffset val="100"/>
        <c:tickLblSkip val="1"/>
        <c:noMultiLvlLbl val="0"/>
      </c:catAx>
      <c:valAx>
        <c:axId val="1182231280"/>
        <c:scaling>
          <c:orientation val="minMax"/>
        </c:scaling>
        <c:delete val="1"/>
        <c:axPos val="l"/>
        <c:numFmt formatCode="0%" sourceLinked="1"/>
        <c:majorTickMark val="none"/>
        <c:minorTickMark val="none"/>
        <c:tickLblPos val="nextTo"/>
        <c:crossAx val="1182243280"/>
        <c:crosses val="autoZero"/>
        <c:crossBetween val="between"/>
      </c:valAx>
      <c:spPr>
        <a:noFill/>
        <a:ln>
          <a:noFill/>
        </a:ln>
        <a:effectLst/>
      </c:spPr>
    </c:plotArea>
    <c:legend>
      <c:legendPos val="r"/>
      <c:layout>
        <c:manualLayout>
          <c:xMode val="edge"/>
          <c:yMode val="edge"/>
          <c:x val="0.7083709257458356"/>
          <c:y val="0.42947690848388159"/>
          <c:w val="0.26483985318568248"/>
          <c:h val="0.2378490744264836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_rels/data1.xml.rels><?xml version="1.0" encoding="UTF-8" standalone="yes"?>
<Relationships xmlns="http://schemas.openxmlformats.org/package/2006/relationships"><Relationship Id="rId3" Type="http://schemas.openxmlformats.org/officeDocument/2006/relationships/hyperlink" Target="#'Prestaciones Fam pago Unico'!A1"/><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F3801687-A97E-40E8-A8C2-32F9043549DF}">
      <dgm:prSet custT="1"/>
      <dgm:spPr/>
      <dgm:t>
        <a:bodyPr/>
        <a:lstStyle/>
        <a:p>
          <a:r>
            <a:rPr lang="es-ES" sz="1800" b="1"/>
            <a:t>PRESTACIONES FAMILIARES DE PAGO ÚNICO</a:t>
          </a:r>
        </a:p>
      </dgm:t>
      <dgm:extLst>
        <a:ext uri="{E40237B7-FDA0-4F09-8148-C483321AD2D9}">
          <dgm14:cNvPr xmlns:dgm14="http://schemas.microsoft.com/office/drawing/2010/diagram" id="0" name="">
            <a:hlinkClick xmlns:r="http://schemas.openxmlformats.org/officeDocument/2006/relationships" r:id="rId3"/>
          </dgm14:cNvPr>
        </a:ext>
      </dgm:extLst>
    </dgm:pt>
    <dgm:pt modelId="{136A2FE3-F513-4F5E-883F-F927ADA348A9}" type="parTrans" cxnId="{217A64B0-CA52-4E06-BFA2-DB3A36D4BFC9}">
      <dgm:prSet/>
      <dgm:spPr/>
      <dgm:t>
        <a:bodyPr/>
        <a:lstStyle/>
        <a:p>
          <a:endParaRPr lang="es-ES"/>
        </a:p>
      </dgm:t>
    </dgm:pt>
    <dgm:pt modelId="{767DE9DA-6589-4784-B9A7-A64131B8EC50}" type="sibTrans" cxnId="{217A64B0-CA52-4E06-BFA2-DB3A36D4BFC9}">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3"/>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3"/>
      <dgm:spPr/>
    </dgm:pt>
    <dgm:pt modelId="{DAD7C807-1F2A-443A-B287-D77DB991D842}" type="pres">
      <dgm:prSet presAssocID="{1722066D-72FD-4E6E-B719-A01A310EE252}" presName="dstNode" presStyleLbl="node1" presStyleIdx="0" presStyleCnt="3"/>
      <dgm:spPr/>
    </dgm:pt>
    <dgm:pt modelId="{6BF7E54D-8C44-495E-90FA-0B6304E7ED03}" type="pres">
      <dgm:prSet presAssocID="{3688C15E-A6E6-4992-ACAC-D69C32E07199}" presName="text_1" presStyleLbl="node1" presStyleIdx="0" presStyleCnt="3">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3"/>
      <dgm:spPr>
        <a:ln w="25400">
          <a:solidFill>
            <a:srgbClr val="688E4C"/>
          </a:solidFill>
        </a:ln>
      </dgm:spPr>
    </dgm:pt>
    <dgm:pt modelId="{5D895094-38B2-47AA-A2C0-75158861A578}" type="pres">
      <dgm:prSet presAssocID="{F3801687-A97E-40E8-A8C2-32F9043549DF}" presName="text_2" presStyleLbl="node1" presStyleIdx="1" presStyleCnt="3">
        <dgm:presLayoutVars>
          <dgm:bulletEnabled val="1"/>
        </dgm:presLayoutVars>
      </dgm:prSet>
      <dgm:spPr/>
    </dgm:pt>
    <dgm:pt modelId="{DEF95B36-689B-438A-9F53-5BFD07FCB374}" type="pres">
      <dgm:prSet presAssocID="{F3801687-A97E-40E8-A8C2-32F9043549DF}" presName="accent_2" presStyleCnt="0"/>
      <dgm:spPr/>
    </dgm:pt>
    <dgm:pt modelId="{8F86BCEC-661A-4A44-B80E-9B10DC8E3EFE}" type="pres">
      <dgm:prSet presAssocID="{F3801687-A97E-40E8-A8C2-32F9043549DF}" presName="accentRepeatNode" presStyleLbl="solidFgAcc1" presStyleIdx="1" presStyleCnt="3"/>
      <dgm:spPr>
        <a:ln w="19050">
          <a:solidFill>
            <a:schemeClr val="accent1">
              <a:lumMod val="75000"/>
            </a:schemeClr>
          </a:solidFill>
        </a:ln>
        <a:effectLst>
          <a:outerShdw blurRad="50800" dist="38100" algn="l" rotWithShape="0">
            <a:prstClr val="black">
              <a:alpha val="40000"/>
            </a:prstClr>
          </a:outerShdw>
        </a:effectLst>
      </dgm:spPr>
    </dgm:pt>
    <dgm:pt modelId="{DC43C9FA-20EB-428C-86AD-F92ECB5540E2}" type="pres">
      <dgm:prSet presAssocID="{A5F5B840-5077-432C-8D9E-8A44A1B1D7EC}" presName="text_3" presStyleLbl="node1" presStyleIdx="2" presStyleCnt="3">
        <dgm:presLayoutVars>
          <dgm:bulletEnabled val="1"/>
        </dgm:presLayoutVars>
      </dgm:prSet>
      <dgm:spPr/>
    </dgm:pt>
    <dgm:pt modelId="{EA5EAB3C-9900-49CD-B905-4D7AD8EBCA78}" type="pres">
      <dgm:prSet presAssocID="{A5F5B840-5077-432C-8D9E-8A44A1B1D7EC}" presName="accent_3" presStyleCnt="0"/>
      <dgm:spPr/>
    </dgm:pt>
    <dgm:pt modelId="{8F2D84FB-5EC2-4F5F-83A1-E975594B9BB4}" type="pres">
      <dgm:prSet presAssocID="{A5F5B840-5077-432C-8D9E-8A44A1B1D7EC}" presName="accentRepeatNode" presStyleLbl="solidFgAcc1" presStyleIdx="2" presStyleCnt="3"/>
      <dgm:spPr>
        <a:ln w="25400">
          <a:solidFill>
            <a:schemeClr val="accent4">
              <a:lumMod val="75000"/>
            </a:schemeClr>
          </a:solidFill>
        </a:ln>
      </dgm:spPr>
    </dgm:pt>
  </dgm:ptLst>
  <dgm:cxnLst>
    <dgm:cxn modelId="{CFB77317-D2DE-4C17-81E7-A6A351BBB4B6}" type="presOf" srcId="{1722066D-72FD-4E6E-B719-A01A310EE252}" destId="{BC37AACE-062B-4C8A-99F0-D34AE9FF5DE4}" srcOrd="0" destOrd="0" presId="urn:microsoft.com/office/officeart/2008/layout/VerticalCurvedList"/>
    <dgm:cxn modelId="{85576947-A2AC-419F-82F3-89CA18677DAA}" type="presOf" srcId="{3688C15E-A6E6-4992-ACAC-D69C32E07199}" destId="{6BF7E54D-8C44-495E-90FA-0B6304E7ED03}" srcOrd="0" destOrd="0" presId="urn:microsoft.com/office/officeart/2008/layout/VerticalCurvedList"/>
    <dgm:cxn modelId="{DCCFC94B-6736-404D-AB19-D79804117B37}" srcId="{1722066D-72FD-4E6E-B719-A01A310EE252}" destId="{A5F5B840-5077-432C-8D9E-8A44A1B1D7EC}" srcOrd="2" destOrd="0" parTransId="{C6D807C5-178C-4CDD-BC52-BE067E5E1AB5}" sibTransId="{CD5674FF-D80B-45BD-9D11-0DE6656239CF}"/>
    <dgm:cxn modelId="{B247C05A-0F93-467E-A408-DF4939D98441}" type="presOf" srcId="{05C4BC5B-8BDA-4AD6-A6A2-944F4781808D}" destId="{846D205E-2CF8-434D-BD6F-9D5A6C11C6A0}" srcOrd="0" destOrd="0" presId="urn:microsoft.com/office/officeart/2008/layout/VerticalCurvedList"/>
    <dgm:cxn modelId="{235BB489-AE1D-4293-947E-4FD9BAD9FCB7}" type="presOf" srcId="{F3801687-A97E-40E8-A8C2-32F9043549DF}" destId="{5D895094-38B2-47AA-A2C0-75158861A578}" srcOrd="0" destOrd="0" presId="urn:microsoft.com/office/officeart/2008/layout/VerticalCurvedList"/>
    <dgm:cxn modelId="{217A64B0-CA52-4E06-BFA2-DB3A36D4BFC9}" srcId="{1722066D-72FD-4E6E-B719-A01A310EE252}" destId="{F3801687-A97E-40E8-A8C2-32F9043549DF}" srcOrd="1" destOrd="0" parTransId="{136A2FE3-F513-4F5E-883F-F927ADA348A9}" sibTransId="{767DE9DA-6589-4784-B9A7-A64131B8EC50}"/>
    <dgm:cxn modelId="{96E690CF-EF7A-4B0C-AA79-3ECED2C52F34}" srcId="{1722066D-72FD-4E6E-B719-A01A310EE252}" destId="{3688C15E-A6E6-4992-ACAC-D69C32E07199}" srcOrd="0" destOrd="0" parTransId="{591D62F2-6618-4242-9E2D-A03E3EBE4F2F}" sibTransId="{05C4BC5B-8BDA-4AD6-A6A2-944F4781808D}"/>
    <dgm:cxn modelId="{19F1DCE9-63D6-453B-80A5-5F1AD88D3147}" type="presOf" srcId="{A5F5B840-5077-432C-8D9E-8A44A1B1D7EC}" destId="{DC43C9FA-20EB-428C-86AD-F92ECB5540E2}" srcOrd="0" destOrd="0" presId="urn:microsoft.com/office/officeart/2008/layout/VerticalCurvedList"/>
    <dgm:cxn modelId="{3FDCD6C5-20AE-4DF2-B560-30E0150F01C5}" type="presParOf" srcId="{BC37AACE-062B-4C8A-99F0-D34AE9FF5DE4}" destId="{690AAAE4-DFFD-41EA-9B21-877207FAFAA6}" srcOrd="0" destOrd="0" presId="urn:microsoft.com/office/officeart/2008/layout/VerticalCurvedList"/>
    <dgm:cxn modelId="{C6AB9995-C4B9-4594-8796-CC020C3C85F5}" type="presParOf" srcId="{690AAAE4-DFFD-41EA-9B21-877207FAFAA6}" destId="{DE50E292-396A-4864-91A7-715ED476D643}" srcOrd="0" destOrd="0" presId="urn:microsoft.com/office/officeart/2008/layout/VerticalCurvedList"/>
    <dgm:cxn modelId="{6A64C78F-0EFD-4396-A9DF-4F0392465A26}" type="presParOf" srcId="{DE50E292-396A-4864-91A7-715ED476D643}" destId="{E942ECFA-FADE-4904-89AD-38BECB6D5D25}" srcOrd="0" destOrd="0" presId="urn:microsoft.com/office/officeart/2008/layout/VerticalCurvedList"/>
    <dgm:cxn modelId="{CA31A881-FC74-4926-BA14-1DA749819B9E}" type="presParOf" srcId="{DE50E292-396A-4864-91A7-715ED476D643}" destId="{846D205E-2CF8-434D-BD6F-9D5A6C11C6A0}" srcOrd="1" destOrd="0" presId="urn:microsoft.com/office/officeart/2008/layout/VerticalCurvedList"/>
    <dgm:cxn modelId="{C8BFDF4F-9CD5-4172-B92E-F7144A6361BB}" type="presParOf" srcId="{DE50E292-396A-4864-91A7-715ED476D643}" destId="{218E4F03-8D79-4818-AB38-AA8D8EC58C07}" srcOrd="2" destOrd="0" presId="urn:microsoft.com/office/officeart/2008/layout/VerticalCurvedList"/>
    <dgm:cxn modelId="{7AFEC76D-415A-47B2-A401-D112C9D6366B}" type="presParOf" srcId="{DE50E292-396A-4864-91A7-715ED476D643}" destId="{DAD7C807-1F2A-443A-B287-D77DB991D842}" srcOrd="3" destOrd="0" presId="urn:microsoft.com/office/officeart/2008/layout/VerticalCurvedList"/>
    <dgm:cxn modelId="{71A0C042-9138-47D0-8E5D-3E441E2AFA43}" type="presParOf" srcId="{690AAAE4-DFFD-41EA-9B21-877207FAFAA6}" destId="{6BF7E54D-8C44-495E-90FA-0B6304E7ED03}" srcOrd="1" destOrd="0" presId="urn:microsoft.com/office/officeart/2008/layout/VerticalCurvedList"/>
    <dgm:cxn modelId="{7045B81F-50FF-4B5C-BF79-3779628DECA8}" type="presParOf" srcId="{690AAAE4-DFFD-41EA-9B21-877207FAFAA6}" destId="{A0484AF9-F046-4C06-A0FD-8BE9F0A63F32}" srcOrd="2" destOrd="0" presId="urn:microsoft.com/office/officeart/2008/layout/VerticalCurvedList"/>
    <dgm:cxn modelId="{16E79721-502A-466E-86FB-6F2726A44DD2}" type="presParOf" srcId="{A0484AF9-F046-4C06-A0FD-8BE9F0A63F32}" destId="{D499A129-BAD7-4020-AF70-F140AAC5A5A2}" srcOrd="0" destOrd="0" presId="urn:microsoft.com/office/officeart/2008/layout/VerticalCurvedList"/>
    <dgm:cxn modelId="{6D2A71E5-BB68-4947-8FD6-9902EA4B636B}" type="presParOf" srcId="{690AAAE4-DFFD-41EA-9B21-877207FAFAA6}" destId="{5D895094-38B2-47AA-A2C0-75158861A578}" srcOrd="3" destOrd="0" presId="urn:microsoft.com/office/officeart/2008/layout/VerticalCurvedList"/>
    <dgm:cxn modelId="{CF674C61-7A1C-4659-8A7B-A74C1A13A3F1}" type="presParOf" srcId="{690AAAE4-DFFD-41EA-9B21-877207FAFAA6}" destId="{DEF95B36-689B-438A-9F53-5BFD07FCB374}" srcOrd="4" destOrd="0" presId="urn:microsoft.com/office/officeart/2008/layout/VerticalCurvedList"/>
    <dgm:cxn modelId="{07A0991F-A009-4120-9329-8F5B39DDE3C7}" type="presParOf" srcId="{DEF95B36-689B-438A-9F53-5BFD07FCB374}" destId="{8F86BCEC-661A-4A44-B80E-9B10DC8E3EFE}" srcOrd="0" destOrd="0" presId="urn:microsoft.com/office/officeart/2008/layout/VerticalCurvedList"/>
    <dgm:cxn modelId="{FFA6701E-F926-41B2-908F-CBFC30762C63}" type="presParOf" srcId="{690AAAE4-DFFD-41EA-9B21-877207FAFAA6}" destId="{DC43C9FA-20EB-428C-86AD-F92ECB5540E2}" srcOrd="5" destOrd="0" presId="urn:microsoft.com/office/officeart/2008/layout/VerticalCurvedList"/>
    <dgm:cxn modelId="{F5CEA2E5-6C9F-4E5C-8262-F372480AF654}" type="presParOf" srcId="{690AAAE4-DFFD-41EA-9B21-877207FAFAA6}" destId="{EA5EAB3C-9900-49CD-B905-4D7AD8EBCA78}" srcOrd="6" destOrd="0" presId="urn:microsoft.com/office/officeart/2008/layout/VerticalCurvedList"/>
    <dgm:cxn modelId="{CA33ADC5-82D9-4EA2-846D-762D1FA124CE}" type="presParOf" srcId="{EA5EAB3C-9900-49CD-B905-4D7AD8EBCA78}"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2" qsCatId="simple" csTypeId="urn:microsoft.com/office/officeart/2005/8/colors/accent1_2" csCatId="accent1" phldr="1"/>
      <dgm:spPr/>
      <dgm:t>
        <a:bodyPr/>
        <a:lstStyle/>
        <a:p>
          <a:endParaRPr lang="es-ES"/>
        </a:p>
      </dgm:t>
    </dgm:pt>
    <dgm:pt modelId="{3688C15E-A6E6-4992-ACAC-D69C32E07199}">
      <dgm:prSet phldrT="[Texto]" custT="1"/>
      <dgm:spPr/>
      <dgm:t>
        <a:bodyPr/>
        <a:lstStyle/>
        <a:p>
          <a:r>
            <a:rPr lang="es-ES" sz="1800" b="1"/>
            <a:t>PRESTACIONES FAMILIARES DE PAGO ÚNICO</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789696" y="-582081"/>
          <a:ext cx="4516963" cy="4516963"/>
        </a:xfrm>
        <a:prstGeom prst="blockArc">
          <a:avLst>
            <a:gd name="adj1" fmla="val 18900000"/>
            <a:gd name="adj2" fmla="val 2700000"/>
            <a:gd name="adj3" fmla="val 478"/>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467683" y="335280"/>
          <a:ext cx="4060362" cy="670560"/>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2257"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467683" y="335280"/>
        <a:ext cx="4060362" cy="670560"/>
      </dsp:txXfrm>
    </dsp:sp>
    <dsp:sp modelId="{D499A129-BAD7-4020-AF70-F140AAC5A5A2}">
      <dsp:nvSpPr>
        <dsp:cNvPr id="0" name=""/>
        <dsp:cNvSpPr/>
      </dsp:nvSpPr>
      <dsp:spPr>
        <a:xfrm>
          <a:off x="48583" y="251460"/>
          <a:ext cx="838200" cy="838200"/>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5D895094-38B2-47AA-A2C0-75158861A578}">
      <dsp:nvSpPr>
        <dsp:cNvPr id="0" name=""/>
        <dsp:cNvSpPr/>
      </dsp:nvSpPr>
      <dsp:spPr>
        <a:xfrm>
          <a:off x="711431" y="1341120"/>
          <a:ext cx="3816614" cy="67056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2257"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PRESTACIONES FAMILIARES DE PAGO ÚNICO</a:t>
          </a:r>
        </a:p>
      </dsp:txBody>
      <dsp:txXfrm>
        <a:off x="711431" y="1341120"/>
        <a:ext cx="3816614" cy="670560"/>
      </dsp:txXfrm>
    </dsp:sp>
    <dsp:sp modelId="{8F86BCEC-661A-4A44-B80E-9B10DC8E3EFE}">
      <dsp:nvSpPr>
        <dsp:cNvPr id="0" name=""/>
        <dsp:cNvSpPr/>
      </dsp:nvSpPr>
      <dsp:spPr>
        <a:xfrm>
          <a:off x="292331" y="1257300"/>
          <a:ext cx="838200" cy="838200"/>
        </a:xfrm>
        <a:prstGeom prst="ellipse">
          <a:avLst/>
        </a:prstGeom>
        <a:solidFill>
          <a:schemeClr val="lt1">
            <a:hueOff val="0"/>
            <a:satOff val="0"/>
            <a:lumOff val="0"/>
            <a:alphaOff val="0"/>
          </a:schemeClr>
        </a:solidFill>
        <a:ln w="19050" cap="flat" cmpd="sng" algn="ctr">
          <a:solidFill>
            <a:schemeClr val="accent1">
              <a:lumMod val="75000"/>
            </a:schemeClr>
          </a:solidFill>
          <a:prstDash val="solid"/>
          <a:miter lim="800000"/>
        </a:ln>
        <a:effectLst>
          <a:outerShdw blurRad="50800" dist="38100" algn="l" rotWithShape="0">
            <a:prstClr val="black">
              <a:alpha val="40000"/>
            </a:prstClr>
          </a:outerShdw>
        </a:effectLst>
      </dsp:spPr>
      <dsp:style>
        <a:lnRef idx="2">
          <a:scrgbClr r="0" g="0" b="0"/>
        </a:lnRef>
        <a:fillRef idx="1">
          <a:scrgbClr r="0" g="0" b="0"/>
        </a:fillRef>
        <a:effectRef idx="0">
          <a:scrgbClr r="0" g="0" b="0"/>
        </a:effectRef>
        <a:fontRef idx="minor"/>
      </dsp:style>
    </dsp:sp>
    <dsp:sp modelId="{DC43C9FA-20EB-428C-86AD-F92ECB5540E2}">
      <dsp:nvSpPr>
        <dsp:cNvPr id="0" name=""/>
        <dsp:cNvSpPr/>
      </dsp:nvSpPr>
      <dsp:spPr>
        <a:xfrm>
          <a:off x="467683" y="2346960"/>
          <a:ext cx="4060362" cy="670560"/>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2257"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467683" y="2346960"/>
        <a:ext cx="4060362" cy="670560"/>
      </dsp:txXfrm>
    </dsp:sp>
    <dsp:sp modelId="{8F2D84FB-5EC2-4F5F-83A1-E975594B9BB4}">
      <dsp:nvSpPr>
        <dsp:cNvPr id="0" name=""/>
        <dsp:cNvSpPr/>
      </dsp:nvSpPr>
      <dsp:spPr>
        <a:xfrm>
          <a:off x="48583" y="2263140"/>
          <a:ext cx="838200" cy="838200"/>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PRESTACIONES FAMILIARES DE PAGO ÚNICO</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chemeClr val="lt1">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4.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 N y C'!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3" Type="http://schemas.openxmlformats.org/officeDocument/2006/relationships/diagramQuickStyle" Target="../diagrams/quickStyle4.xml"/><Relationship Id="rId7" Type="http://schemas.microsoft.com/office/2007/relationships/hdphoto" Target="../media/hdphoto2.wdp"/><Relationship Id="rId2" Type="http://schemas.openxmlformats.org/officeDocument/2006/relationships/diagramLayout" Target="../diagrams/layout4.xml"/><Relationship Id="rId1" Type="http://schemas.openxmlformats.org/officeDocument/2006/relationships/diagramData" Target="../diagrams/data4.xml"/><Relationship Id="rId6" Type="http://schemas.openxmlformats.org/officeDocument/2006/relationships/image" Target="../media/image4.png"/><Relationship Id="rId5" Type="http://schemas.microsoft.com/office/2007/relationships/diagramDrawing" Target="../diagrams/drawing4.xml"/><Relationship Id="rId4" Type="http://schemas.openxmlformats.org/officeDocument/2006/relationships/diagramColors" Target="../diagrams/colors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Junio 2026</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29</xdr:row>
      <xdr:rowOff>114300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742950</xdr:colOff>
      <xdr:row>7</xdr:row>
      <xdr:rowOff>102535</xdr:rowOff>
    </xdr:from>
    <xdr:to>
      <xdr:col>5</xdr:col>
      <xdr:colOff>657225</xdr:colOff>
      <xdr:row>10</xdr:row>
      <xdr:rowOff>26335</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028950" y="1436035"/>
          <a:ext cx="1438275" cy="495300"/>
        </a:xfrm>
        <a:prstGeom prst="rect">
          <a:avLst/>
        </a:prstGeom>
        <a:solidFill>
          <a:schemeClr val="bg1">
            <a:lumMod val="65000"/>
          </a:schemeClr>
        </a:solidFill>
        <a:ln w="9525" cmpd="sng">
          <a:solidFill>
            <a:schemeClr val="lt1">
              <a:shade val="50000"/>
            </a:schemeClr>
          </a:solidFill>
        </a:ln>
        <a:effectLst>
          <a:outerShdw blurRad="50800" dist="38100" algn="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a:effectLst>
          <a:outerShdw blurRad="50800" dist="38100" algn="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400" baseline="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1114080</xdr:colOff>
      <xdr:row>9</xdr:row>
      <xdr:rowOff>133837</xdr:rowOff>
    </xdr:from>
    <xdr:to>
      <xdr:col>3</xdr:col>
      <xdr:colOff>266383</xdr:colOff>
      <xdr:row>15</xdr:row>
      <xdr:rowOff>10353</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6080" y="1848337"/>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274410</xdr:colOff>
      <xdr:row>3</xdr:row>
      <xdr:rowOff>178556</xdr:rowOff>
    </xdr:from>
    <xdr:to>
      <xdr:col>16</xdr:col>
      <xdr:colOff>585148</xdr:colOff>
      <xdr:row>45</xdr:row>
      <xdr:rowOff>136539</xdr:rowOff>
    </xdr:to>
    <xdr:graphicFrame macro="">
      <xdr:nvGraphicFramePr>
        <xdr:cNvPr id="2" name="5 Gráfico">
          <a:extLst>
            <a:ext uri="{FF2B5EF4-FFF2-40B4-BE49-F238E27FC236}">
              <a16:creationId xmlns:a16="http://schemas.microsoft.com/office/drawing/2014/main" id="{C7B3CB4D-48C2-46FA-827B-F5D556123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400050</xdr:colOff>
      <xdr:row>7</xdr:row>
      <xdr:rowOff>147637</xdr:rowOff>
    </xdr:from>
    <xdr:to>
      <xdr:col>23</xdr:col>
      <xdr:colOff>400050</xdr:colOff>
      <xdr:row>22</xdr:row>
      <xdr:rowOff>33337</xdr:rowOff>
    </xdr:to>
    <xdr:graphicFrame macro="">
      <xdr:nvGraphicFramePr>
        <xdr:cNvPr id="9" name="Gráfico 8">
          <a:extLst>
            <a:ext uri="{FF2B5EF4-FFF2-40B4-BE49-F238E27FC236}">
              <a16:creationId xmlns:a16="http://schemas.microsoft.com/office/drawing/2014/main" id="{FF5D41D2-9B08-DE48-364B-228B6E4E7C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11</xdr:row>
      <xdr:rowOff>52387</xdr:rowOff>
    </xdr:from>
    <xdr:to>
      <xdr:col>16</xdr:col>
      <xdr:colOff>514350</xdr:colOff>
      <xdr:row>25</xdr:row>
      <xdr:rowOff>128587</xdr:rowOff>
    </xdr:to>
    <xdr:graphicFrame macro="">
      <xdr:nvGraphicFramePr>
        <xdr:cNvPr id="10" name="Gráfico 9">
          <a:extLst>
            <a:ext uri="{FF2B5EF4-FFF2-40B4-BE49-F238E27FC236}">
              <a16:creationId xmlns:a16="http://schemas.microsoft.com/office/drawing/2014/main" id="{FC2D2E3B-3192-47C7-247A-1CC137028C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1188142</xdr:colOff>
      <xdr:row>11</xdr:row>
      <xdr:rowOff>0</xdr:rowOff>
    </xdr:to>
    <xdr:graphicFrame macro="">
      <xdr:nvGraphicFramePr>
        <xdr:cNvPr id="2" name="Diagrama 1">
          <a:extLst>
            <a:ext uri="{FF2B5EF4-FFF2-40B4-BE49-F238E27FC236}">
              <a16:creationId xmlns:a16="http://schemas.microsoft.com/office/drawing/2014/main" id="{BD0B018A-892F-492A-B108-B7AC430FBC3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57178</xdr:colOff>
      <xdr:row>15</xdr:row>
      <xdr:rowOff>9866</xdr:rowOff>
    </xdr:to>
    <xdr:pic>
      <xdr:nvPicPr>
        <xdr:cNvPr id="3" name="Imagen 2">
          <a:extLst>
            <a:ext uri="{FF2B5EF4-FFF2-40B4-BE49-F238E27FC236}">
              <a16:creationId xmlns:a16="http://schemas.microsoft.com/office/drawing/2014/main" id="{CED1EE44-A0E5-42F5-B12D-3C3ADB83D007}"/>
            </a:ext>
          </a:extLst>
        </xdr:cNvPr>
        <xdr:cNvPicPr>
          <a:picLocks noChangeAspect="1"/>
        </xdr:cNvPicPr>
      </xdr:nvPicPr>
      <xdr:blipFill>
        <a:blip xmlns:r="http://schemas.openxmlformats.org/officeDocument/2006/relationships" r:embed="rId6">
          <a:duotone>
            <a:schemeClr val="accent5">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8.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xdr:from>
      <xdr:col>8</xdr:col>
      <xdr:colOff>258535</xdr:colOff>
      <xdr:row>2</xdr:row>
      <xdr:rowOff>65315</xdr:rowOff>
    </xdr:from>
    <xdr:to>
      <xdr:col>16</xdr:col>
      <xdr:colOff>569273</xdr:colOff>
      <xdr:row>44</xdr:row>
      <xdr:rowOff>35998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219076</xdr:colOff>
      <xdr:row>2</xdr:row>
      <xdr:rowOff>350559</xdr:rowOff>
    </xdr:from>
    <xdr:to>
      <xdr:col>23</xdr:col>
      <xdr:colOff>628651</xdr:colOff>
      <xdr:row>26</xdr:row>
      <xdr:rowOff>73412</xdr:rowOff>
    </xdr:to>
    <xdr:graphicFrame macro="">
      <xdr:nvGraphicFramePr>
        <xdr:cNvPr id="9" name="Gráfico 8">
          <a:extLst>
            <a:ext uri="{FF2B5EF4-FFF2-40B4-BE49-F238E27FC236}">
              <a16:creationId xmlns:a16="http://schemas.microsoft.com/office/drawing/2014/main" id="{559FFB80-80A2-4E4E-0546-8B99D3C194A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EXCELL/CUADERN/2008/cuadern%20MAYO%202008/I.8.1.y%202%20mayo%202008.xls" TargetMode="External"/><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SGGEPEE/AR_ECO/EASE/INF_MENSUAL/Avances/AVANCE%20MENSUAL.xlsx" TargetMode="External"/><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G36" sqref="G36"/>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X72"/>
  <sheetViews>
    <sheetView showGridLines="0" showRowColHeaders="0" zoomScaleNormal="100" zoomScaleSheetLayoutView="100" workbookViewId="0">
      <selection activeCell="H30" sqref="H30"/>
    </sheetView>
  </sheetViews>
  <sheetFormatPr baseColWidth="10" defaultRowHeight="15"/>
  <cols>
    <col min="2" max="4" width="20.7109375" customWidth="1"/>
  </cols>
  <sheetData>
    <row r="22" spans="2:5" ht="26.25" customHeight="1">
      <c r="B22" s="206" t="s">
        <v>68</v>
      </c>
      <c r="C22" s="206"/>
      <c r="D22" s="206"/>
      <c r="E22" s="6"/>
    </row>
    <row r="23" spans="2:5" ht="26.25" customHeight="1">
      <c r="B23" s="207">
        <f>'Total y Variación interanual'!$I$68</f>
        <v>24983</v>
      </c>
      <c r="C23" s="207"/>
      <c r="D23" s="207"/>
      <c r="E23" s="7"/>
    </row>
    <row r="24" spans="2:5" ht="14.25" customHeight="1">
      <c r="B24" s="8"/>
      <c r="C24" s="8"/>
      <c r="D24" s="8"/>
    </row>
    <row r="25" spans="2:5" ht="26.25">
      <c r="B25" s="9" t="s">
        <v>2</v>
      </c>
      <c r="C25" s="8"/>
      <c r="D25" s="78">
        <f>'Total y Variación interanual'!$G$68</f>
        <v>20415</v>
      </c>
    </row>
    <row r="26" spans="2:5" ht="26.25">
      <c r="B26" s="9" t="s">
        <v>3</v>
      </c>
      <c r="C26" s="8"/>
      <c r="D26" s="78">
        <f>'Total y Variación interanual'!$H$68</f>
        <v>4568</v>
      </c>
    </row>
    <row r="66" spans="5:24">
      <c r="L66">
        <v>2595</v>
      </c>
      <c r="M66">
        <v>110.15105973025048</v>
      </c>
      <c r="N66">
        <v>26</v>
      </c>
      <c r="O66">
        <v>112.88461538461539</v>
      </c>
      <c r="P66">
        <v>2569</v>
      </c>
      <c r="Q66">
        <v>110.12339431685481</v>
      </c>
      <c r="S66">
        <v>2595</v>
      </c>
      <c r="T66">
        <v>110.15105973025048</v>
      </c>
      <c r="U66">
        <v>26</v>
      </c>
      <c r="V66">
        <v>112.88461538461539</v>
      </c>
      <c r="W66">
        <v>2569</v>
      </c>
      <c r="X66">
        <v>110.12339431685481</v>
      </c>
    </row>
    <row r="67" spans="5:24">
      <c r="L67">
        <v>388</v>
      </c>
      <c r="M67">
        <v>108.92268041237114</v>
      </c>
      <c r="N67">
        <v>2</v>
      </c>
      <c r="O67">
        <v>112</v>
      </c>
      <c r="P67">
        <v>386</v>
      </c>
      <c r="Q67">
        <v>108.90673575129534</v>
      </c>
      <c r="S67">
        <v>388</v>
      </c>
      <c r="T67">
        <v>108.92268041237114</v>
      </c>
      <c r="U67">
        <v>2</v>
      </c>
      <c r="V67">
        <v>112</v>
      </c>
      <c r="W67">
        <v>386</v>
      </c>
      <c r="X67">
        <v>108.90673575129534</v>
      </c>
    </row>
    <row r="68" spans="5:24">
      <c r="L68">
        <v>951</v>
      </c>
      <c r="M68">
        <v>111.11777076761304</v>
      </c>
      <c r="N68">
        <v>13</v>
      </c>
      <c r="O68">
        <v>113.07692307692308</v>
      </c>
      <c r="P68">
        <v>938</v>
      </c>
      <c r="Q68">
        <v>111.09061833688699</v>
      </c>
      <c r="S68">
        <v>951</v>
      </c>
      <c r="T68">
        <v>111.11777076761304</v>
      </c>
      <c r="U68">
        <v>13</v>
      </c>
      <c r="V68">
        <v>113.07692307692308</v>
      </c>
      <c r="W68">
        <v>938</v>
      </c>
      <c r="X68">
        <v>111.09061833688699</v>
      </c>
    </row>
    <row r="69" spans="5:24">
      <c r="L69">
        <v>1256</v>
      </c>
      <c r="M69">
        <v>109.79856687898089</v>
      </c>
      <c r="N69">
        <v>11</v>
      </c>
      <c r="O69">
        <v>112.81818181818181</v>
      </c>
      <c r="P69">
        <v>1245</v>
      </c>
      <c r="Q69">
        <v>109.7718875502008</v>
      </c>
      <c r="S69">
        <v>1256</v>
      </c>
      <c r="T69">
        <v>109.79856687898089</v>
      </c>
      <c r="U69">
        <v>11</v>
      </c>
      <c r="V69">
        <v>112.81818181818181</v>
      </c>
      <c r="W69">
        <v>1245</v>
      </c>
      <c r="X69">
        <v>109.7718875502008</v>
      </c>
    </row>
    <row r="70" spans="5:24">
      <c r="L70">
        <v>74</v>
      </c>
      <c r="M70">
        <v>106.63513513513513</v>
      </c>
      <c r="N70">
        <v>0</v>
      </c>
      <c r="O70" t="s">
        <v>102</v>
      </c>
      <c r="P70">
        <v>74</v>
      </c>
      <c r="Q70">
        <v>106.63513513513513</v>
      </c>
      <c r="S70">
        <v>74</v>
      </c>
      <c r="T70">
        <v>106.63513513513513</v>
      </c>
      <c r="U70">
        <v>0</v>
      </c>
      <c r="V70" t="s">
        <v>102</v>
      </c>
      <c r="W70">
        <v>74</v>
      </c>
      <c r="X70">
        <v>106.63513513513513</v>
      </c>
    </row>
    <row r="71" spans="5:24">
      <c r="L71">
        <v>142</v>
      </c>
      <c r="M71">
        <v>108.35211267605634</v>
      </c>
      <c r="N71">
        <v>4</v>
      </c>
      <c r="O71">
        <v>112</v>
      </c>
      <c r="P71">
        <v>138</v>
      </c>
      <c r="Q71">
        <v>108.2463768115942</v>
      </c>
      <c r="S71">
        <v>142</v>
      </c>
      <c r="T71">
        <v>108.35211267605634</v>
      </c>
      <c r="U71">
        <v>4</v>
      </c>
      <c r="V71">
        <v>112</v>
      </c>
      <c r="W71">
        <v>138</v>
      </c>
      <c r="X71">
        <v>108.2463768115942</v>
      </c>
    </row>
    <row r="72" spans="5:24">
      <c r="E72" s="119"/>
      <c r="F72" s="119"/>
      <c r="G72" s="120"/>
      <c r="H72" s="120"/>
      <c r="I72" s="118"/>
      <c r="J72" s="118"/>
      <c r="L72" s="119">
        <v>53180</v>
      </c>
      <c r="M72" s="119">
        <v>112.56884166980068</v>
      </c>
      <c r="N72" s="120">
        <v>53096</v>
      </c>
      <c r="O72" s="120">
        <v>112.57669127617899</v>
      </c>
      <c r="P72" s="118">
        <v>84</v>
      </c>
      <c r="Q72" s="118">
        <v>107.60714285714286</v>
      </c>
      <c r="S72" s="119">
        <v>60411</v>
      </c>
      <c r="T72" s="119">
        <v>108.93180049990896</v>
      </c>
      <c r="U72" s="120">
        <v>589</v>
      </c>
      <c r="V72" s="120">
        <v>110.8641765704584</v>
      </c>
      <c r="W72" s="118">
        <v>59822</v>
      </c>
      <c r="X72" s="118">
        <v>108.91277456454148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6" activePane="bottomLeft" state="frozen"/>
      <selection activeCell="C25" sqref="C25"/>
      <selection pane="bottomLeft" activeCell="O74" sqref="O74"/>
    </sheetView>
  </sheetViews>
  <sheetFormatPr baseColWidth="10" defaultColWidth="11.42578125" defaultRowHeight="12.75"/>
  <cols>
    <col min="1" max="1" width="2.5703125" style="63" customWidth="1"/>
    <col min="2" max="2" width="7.42578125" style="63" customWidth="1"/>
    <col min="3" max="3" width="20" style="60" customWidth="1"/>
    <col min="4" max="4" width="12.85546875" style="65" hidden="1" customWidth="1"/>
    <col min="5" max="5" width="12.28515625" style="65" hidden="1" customWidth="1"/>
    <col min="6" max="6" width="14.85546875" style="66" hidden="1" customWidth="1"/>
    <col min="7" max="7" width="16.5703125" style="65" customWidth="1"/>
    <col min="8" max="8" width="16" style="65" customWidth="1"/>
    <col min="9" max="9" width="13.42578125" style="66" customWidth="1"/>
    <col min="10" max="10" width="14" style="66" customWidth="1"/>
    <col min="11" max="11" width="12.85546875" style="66" customWidth="1"/>
    <col min="12" max="16384" width="11.42578125" style="63"/>
  </cols>
  <sheetData>
    <row r="1" spans="2:16" s="60" customFormat="1" ht="24.6" customHeight="1">
      <c r="C1" s="209" t="s">
        <v>43</v>
      </c>
      <c r="D1" s="210"/>
      <c r="E1" s="210"/>
      <c r="F1" s="210"/>
      <c r="G1" s="210"/>
      <c r="H1" s="210"/>
      <c r="I1" s="210"/>
      <c r="J1" s="210"/>
      <c r="K1" s="210"/>
    </row>
    <row r="2" spans="2:16" s="60" customFormat="1" ht="19.149999999999999" customHeight="1">
      <c r="C2" s="211" t="s">
        <v>121</v>
      </c>
      <c r="D2" s="212"/>
      <c r="E2" s="212"/>
      <c r="F2" s="212"/>
      <c r="G2" s="212"/>
      <c r="H2" s="212"/>
      <c r="I2" s="212"/>
      <c r="J2" s="212"/>
      <c r="K2" s="212"/>
    </row>
    <row r="3" spans="2:16" s="60" customFormat="1" ht="14.25" customHeight="1">
      <c r="C3" s="213"/>
      <c r="D3" s="214"/>
      <c r="E3" s="214"/>
      <c r="F3" s="214"/>
      <c r="G3" s="214"/>
      <c r="H3" s="214"/>
      <c r="I3" s="214"/>
      <c r="J3" s="214"/>
      <c r="K3" s="214"/>
    </row>
    <row r="4" spans="2:16" ht="18.600000000000001" customHeight="1">
      <c r="B4" s="208" t="s">
        <v>66</v>
      </c>
      <c r="C4" s="219" t="s">
        <v>70</v>
      </c>
      <c r="D4" s="215" t="s">
        <v>122</v>
      </c>
      <c r="E4" s="216"/>
      <c r="F4" s="216"/>
      <c r="G4" s="190" t="s">
        <v>2</v>
      </c>
      <c r="H4" s="217" t="s">
        <v>3</v>
      </c>
      <c r="I4" s="215" t="s">
        <v>44</v>
      </c>
      <c r="J4" s="215" t="s">
        <v>104</v>
      </c>
      <c r="K4" s="216"/>
      <c r="L4" s="99"/>
    </row>
    <row r="5" spans="2:16" s="64" customFormat="1" ht="16.350000000000001" customHeight="1">
      <c r="B5" s="208"/>
      <c r="C5" s="220"/>
      <c r="D5" s="100" t="s">
        <v>2</v>
      </c>
      <c r="E5" s="100" t="s">
        <v>3</v>
      </c>
      <c r="F5" s="100" t="s">
        <v>44</v>
      </c>
      <c r="G5" s="191"/>
      <c r="H5" s="218"/>
      <c r="I5" s="216"/>
      <c r="J5" s="100" t="s">
        <v>45</v>
      </c>
      <c r="K5" s="100" t="s">
        <v>46</v>
      </c>
      <c r="L5" s="101"/>
    </row>
    <row r="6" spans="2:16" s="61" customFormat="1" ht="15.75">
      <c r="B6" s="102">
        <v>4</v>
      </c>
      <c r="C6" s="102" t="s">
        <v>8</v>
      </c>
      <c r="D6" s="133">
        <v>185</v>
      </c>
      <c r="E6" s="133">
        <v>28</v>
      </c>
      <c r="F6" s="134">
        <v>213</v>
      </c>
      <c r="G6" s="103">
        <v>203</v>
      </c>
      <c r="H6" s="103">
        <v>37</v>
      </c>
      <c r="I6" s="104">
        <v>240</v>
      </c>
      <c r="J6" s="103">
        <f>I6-F6</f>
        <v>27</v>
      </c>
      <c r="K6" s="105">
        <f>I6/F6-1</f>
        <v>0.12676056338028174</v>
      </c>
      <c r="L6" s="106"/>
      <c r="N6" s="75"/>
      <c r="O6" s="75"/>
      <c r="P6" s="76"/>
    </row>
    <row r="7" spans="2:16" s="61" customFormat="1" ht="15.75">
      <c r="B7" s="102">
        <v>11</v>
      </c>
      <c r="C7" s="102" t="s">
        <v>9</v>
      </c>
      <c r="D7" s="133">
        <v>308</v>
      </c>
      <c r="E7" s="133">
        <v>59</v>
      </c>
      <c r="F7" s="134">
        <v>367</v>
      </c>
      <c r="G7" s="103">
        <v>333</v>
      </c>
      <c r="H7" s="103">
        <v>59</v>
      </c>
      <c r="I7" s="104">
        <v>392</v>
      </c>
      <c r="J7" s="103">
        <f>I7-F7</f>
        <v>25</v>
      </c>
      <c r="K7" s="105">
        <f>I7/F7-1</f>
        <v>6.8119891008174394E-2</v>
      </c>
      <c r="L7" s="106"/>
      <c r="N7" s="75"/>
      <c r="O7" s="75"/>
      <c r="P7" s="76"/>
    </row>
    <row r="8" spans="2:16" s="61" customFormat="1" ht="15.75">
      <c r="B8" s="102">
        <v>14</v>
      </c>
      <c r="C8" s="102" t="s">
        <v>10</v>
      </c>
      <c r="D8" s="133">
        <v>193</v>
      </c>
      <c r="E8" s="133">
        <v>34</v>
      </c>
      <c r="F8" s="134">
        <v>227</v>
      </c>
      <c r="G8" s="103">
        <v>174</v>
      </c>
      <c r="H8" s="103">
        <v>49</v>
      </c>
      <c r="I8" s="104">
        <v>223</v>
      </c>
      <c r="J8" s="103">
        <f t="shared" ref="J8:J68" si="0">I8-F8</f>
        <v>-4</v>
      </c>
      <c r="K8" s="105">
        <f t="shared" ref="K8:K68" si="1">I8/F8-1</f>
        <v>-1.7621145374449365E-2</v>
      </c>
      <c r="L8" s="106"/>
      <c r="N8" s="75"/>
      <c r="O8" s="75"/>
      <c r="P8" s="76"/>
    </row>
    <row r="9" spans="2:16" s="61" customFormat="1" ht="15.75">
      <c r="B9" s="102">
        <v>18</v>
      </c>
      <c r="C9" s="102" t="s">
        <v>11</v>
      </c>
      <c r="D9" s="133">
        <v>236</v>
      </c>
      <c r="E9" s="133">
        <v>52</v>
      </c>
      <c r="F9" s="134">
        <v>288</v>
      </c>
      <c r="G9" s="103">
        <v>295</v>
      </c>
      <c r="H9" s="103">
        <v>58</v>
      </c>
      <c r="I9" s="104">
        <v>353</v>
      </c>
      <c r="J9" s="103">
        <f t="shared" si="0"/>
        <v>65</v>
      </c>
      <c r="K9" s="105">
        <f t="shared" si="1"/>
        <v>0.22569444444444442</v>
      </c>
      <c r="L9" s="106"/>
      <c r="N9" s="75"/>
      <c r="O9" s="75"/>
      <c r="P9" s="76"/>
    </row>
    <row r="10" spans="2:16" s="61" customFormat="1" ht="15.75">
      <c r="B10" s="102">
        <v>21</v>
      </c>
      <c r="C10" s="102" t="s">
        <v>12</v>
      </c>
      <c r="D10" s="133">
        <v>102</v>
      </c>
      <c r="E10" s="133">
        <v>25</v>
      </c>
      <c r="F10" s="134">
        <v>127</v>
      </c>
      <c r="G10" s="103">
        <v>119</v>
      </c>
      <c r="H10" s="103">
        <v>24</v>
      </c>
      <c r="I10" s="104">
        <v>143</v>
      </c>
      <c r="J10" s="103">
        <f t="shared" si="0"/>
        <v>16</v>
      </c>
      <c r="K10" s="105">
        <f t="shared" si="1"/>
        <v>0.12598425196850394</v>
      </c>
      <c r="L10" s="106"/>
      <c r="N10" s="75"/>
      <c r="O10" s="75"/>
      <c r="P10" s="76"/>
    </row>
    <row r="11" spans="2:16" s="61" customFormat="1" ht="15.75">
      <c r="B11" s="102">
        <v>23</v>
      </c>
      <c r="C11" s="102" t="s">
        <v>13</v>
      </c>
      <c r="D11" s="133">
        <v>113</v>
      </c>
      <c r="E11" s="133">
        <v>26</v>
      </c>
      <c r="F11" s="134">
        <v>139</v>
      </c>
      <c r="G11" s="103">
        <v>124</v>
      </c>
      <c r="H11" s="103">
        <v>34</v>
      </c>
      <c r="I11" s="104">
        <v>158</v>
      </c>
      <c r="J11" s="103">
        <f t="shared" si="0"/>
        <v>19</v>
      </c>
      <c r="K11" s="105">
        <f t="shared" si="1"/>
        <v>0.13669064748201443</v>
      </c>
      <c r="L11" s="106"/>
      <c r="N11" s="75"/>
      <c r="O11" s="75"/>
      <c r="P11" s="76"/>
    </row>
    <row r="12" spans="2:16" s="61" customFormat="1" ht="15.75">
      <c r="B12" s="102">
        <v>29</v>
      </c>
      <c r="C12" s="102" t="s">
        <v>14</v>
      </c>
      <c r="D12" s="133">
        <v>671</v>
      </c>
      <c r="E12" s="133">
        <v>172</v>
      </c>
      <c r="F12" s="134">
        <v>843</v>
      </c>
      <c r="G12" s="103">
        <v>697</v>
      </c>
      <c r="H12" s="103">
        <v>185</v>
      </c>
      <c r="I12" s="104">
        <v>882</v>
      </c>
      <c r="J12" s="103">
        <f t="shared" si="0"/>
        <v>39</v>
      </c>
      <c r="K12" s="105">
        <f t="shared" si="1"/>
        <v>4.6263345195729499E-2</v>
      </c>
      <c r="L12" s="106"/>
      <c r="N12" s="75"/>
      <c r="O12" s="75"/>
      <c r="P12" s="76"/>
    </row>
    <row r="13" spans="2:16" s="61" customFormat="1" ht="15.75">
      <c r="B13" s="102">
        <v>41</v>
      </c>
      <c r="C13" s="102" t="s">
        <v>15</v>
      </c>
      <c r="D13" s="133">
        <v>512</v>
      </c>
      <c r="E13" s="133">
        <v>111</v>
      </c>
      <c r="F13" s="134">
        <v>623</v>
      </c>
      <c r="G13" s="103">
        <v>568</v>
      </c>
      <c r="H13" s="103">
        <v>137</v>
      </c>
      <c r="I13" s="104">
        <v>705</v>
      </c>
      <c r="J13" s="103">
        <f t="shared" si="0"/>
        <v>82</v>
      </c>
      <c r="K13" s="105">
        <f t="shared" si="1"/>
        <v>0.13162118780096299</v>
      </c>
      <c r="L13" s="106"/>
      <c r="N13" s="75"/>
      <c r="O13" s="75"/>
      <c r="P13" s="76"/>
    </row>
    <row r="14" spans="2:16" s="62" customFormat="1" ht="15.75">
      <c r="B14" s="107"/>
      <c r="C14" s="107" t="s">
        <v>84</v>
      </c>
      <c r="D14" s="134">
        <v>2320</v>
      </c>
      <c r="E14" s="134">
        <v>507</v>
      </c>
      <c r="F14" s="134">
        <v>2827</v>
      </c>
      <c r="G14" s="130">
        <v>2513</v>
      </c>
      <c r="H14" s="131">
        <v>583</v>
      </c>
      <c r="I14" s="108">
        <v>3096</v>
      </c>
      <c r="J14" s="108">
        <f t="shared" si="0"/>
        <v>269</v>
      </c>
      <c r="K14" s="109">
        <f t="shared" si="1"/>
        <v>9.515387336399006E-2</v>
      </c>
      <c r="L14" s="110"/>
      <c r="N14" s="77"/>
      <c r="O14" s="77"/>
      <c r="P14" s="77"/>
    </row>
    <row r="15" spans="2:16" s="61" customFormat="1" ht="15.75">
      <c r="B15" s="102">
        <v>22</v>
      </c>
      <c r="C15" s="102" t="s">
        <v>16</v>
      </c>
      <c r="D15" s="133">
        <v>118</v>
      </c>
      <c r="E15" s="133">
        <v>22</v>
      </c>
      <c r="F15" s="134">
        <v>140</v>
      </c>
      <c r="G15" s="103">
        <v>120</v>
      </c>
      <c r="H15" s="103">
        <v>18</v>
      </c>
      <c r="I15" s="104">
        <v>138</v>
      </c>
      <c r="J15" s="103">
        <f t="shared" si="0"/>
        <v>-2</v>
      </c>
      <c r="K15" s="105">
        <f t="shared" si="1"/>
        <v>-1.4285714285714235E-2</v>
      </c>
      <c r="L15" s="106"/>
      <c r="N15" s="75"/>
      <c r="O15" s="75"/>
      <c r="P15" s="76"/>
    </row>
    <row r="16" spans="2:16" s="61" customFormat="1" ht="15.75">
      <c r="B16" s="102">
        <v>44</v>
      </c>
      <c r="C16" s="102" t="s">
        <v>17</v>
      </c>
      <c r="D16" s="133">
        <v>70</v>
      </c>
      <c r="E16" s="133">
        <v>12</v>
      </c>
      <c r="F16" s="134">
        <v>82</v>
      </c>
      <c r="G16" s="103">
        <v>78</v>
      </c>
      <c r="H16" s="103">
        <v>14</v>
      </c>
      <c r="I16" s="104">
        <v>92</v>
      </c>
      <c r="J16" s="103">
        <f t="shared" si="0"/>
        <v>10</v>
      </c>
      <c r="K16" s="105">
        <f t="shared" si="1"/>
        <v>0.12195121951219523</v>
      </c>
      <c r="L16" s="106"/>
      <c r="N16" s="75"/>
      <c r="O16" s="75"/>
      <c r="P16" s="76"/>
    </row>
    <row r="17" spans="2:16" s="61" customFormat="1" ht="15.75">
      <c r="B17" s="102">
        <v>50</v>
      </c>
      <c r="C17" s="102" t="s">
        <v>18</v>
      </c>
      <c r="D17" s="133">
        <v>580</v>
      </c>
      <c r="E17" s="133">
        <v>95</v>
      </c>
      <c r="F17" s="134">
        <v>675</v>
      </c>
      <c r="G17" s="103">
        <v>545</v>
      </c>
      <c r="H17" s="103">
        <v>91</v>
      </c>
      <c r="I17" s="104">
        <v>636</v>
      </c>
      <c r="J17" s="103">
        <f t="shared" si="0"/>
        <v>-39</v>
      </c>
      <c r="K17" s="105">
        <f t="shared" si="1"/>
        <v>-5.7777777777777817E-2</v>
      </c>
      <c r="L17" s="106"/>
      <c r="N17" s="75"/>
      <c r="O17" s="75"/>
      <c r="P17" s="76"/>
    </row>
    <row r="18" spans="2:16" s="62" customFormat="1" ht="15.75">
      <c r="B18" s="107"/>
      <c r="C18" s="107" t="s">
        <v>81</v>
      </c>
      <c r="D18" s="134">
        <v>768</v>
      </c>
      <c r="E18" s="134">
        <v>129</v>
      </c>
      <c r="F18" s="134">
        <v>897</v>
      </c>
      <c r="G18" s="130">
        <v>743</v>
      </c>
      <c r="H18" s="131">
        <v>123</v>
      </c>
      <c r="I18" s="108">
        <v>866</v>
      </c>
      <c r="J18" s="108">
        <f t="shared" si="0"/>
        <v>-31</v>
      </c>
      <c r="K18" s="109">
        <f t="shared" si="1"/>
        <v>-3.455964325529548E-2</v>
      </c>
      <c r="L18" s="110"/>
      <c r="N18" s="77"/>
      <c r="O18" s="77"/>
      <c r="P18" s="77"/>
    </row>
    <row r="19" spans="2:16" s="62" customFormat="1" ht="15.75">
      <c r="B19" s="107">
        <v>33</v>
      </c>
      <c r="C19" s="107" t="s">
        <v>82</v>
      </c>
      <c r="D19" s="134">
        <v>237</v>
      </c>
      <c r="E19" s="134">
        <v>58</v>
      </c>
      <c r="F19" s="134">
        <v>295</v>
      </c>
      <c r="G19" s="130">
        <v>252</v>
      </c>
      <c r="H19" s="131">
        <v>45</v>
      </c>
      <c r="I19" s="108">
        <v>297</v>
      </c>
      <c r="J19" s="108">
        <f t="shared" si="0"/>
        <v>2</v>
      </c>
      <c r="K19" s="109">
        <f t="shared" si="1"/>
        <v>6.7796610169490457E-3</v>
      </c>
      <c r="L19" s="110"/>
      <c r="N19" s="77"/>
      <c r="O19" s="77"/>
      <c r="P19" s="77"/>
    </row>
    <row r="20" spans="2:16" s="62" customFormat="1" ht="15.75">
      <c r="B20" s="107">
        <v>7</v>
      </c>
      <c r="C20" s="107" t="s">
        <v>83</v>
      </c>
      <c r="D20" s="134">
        <v>636</v>
      </c>
      <c r="E20" s="134">
        <v>189</v>
      </c>
      <c r="F20" s="134">
        <v>825</v>
      </c>
      <c r="G20" s="130">
        <v>655</v>
      </c>
      <c r="H20" s="131">
        <v>178</v>
      </c>
      <c r="I20" s="108">
        <v>833</v>
      </c>
      <c r="J20" s="108">
        <f t="shared" si="0"/>
        <v>8</v>
      </c>
      <c r="K20" s="109">
        <f t="shared" si="1"/>
        <v>9.6969696969697594E-3</v>
      </c>
      <c r="L20" s="110"/>
      <c r="N20" s="77"/>
      <c r="O20" s="77"/>
      <c r="P20" s="77"/>
    </row>
    <row r="21" spans="2:16" s="61" customFormat="1" ht="15.75">
      <c r="B21" s="102">
        <v>35</v>
      </c>
      <c r="C21" s="102" t="s">
        <v>19</v>
      </c>
      <c r="D21" s="133">
        <v>201</v>
      </c>
      <c r="E21" s="133">
        <v>74</v>
      </c>
      <c r="F21" s="134">
        <v>275</v>
      </c>
      <c r="G21" s="103">
        <v>234</v>
      </c>
      <c r="H21" s="103">
        <v>119</v>
      </c>
      <c r="I21" s="104">
        <v>353</v>
      </c>
      <c r="J21" s="103">
        <f t="shared" si="0"/>
        <v>78</v>
      </c>
      <c r="K21" s="105">
        <f t="shared" si="1"/>
        <v>0.28363636363636369</v>
      </c>
      <c r="L21" s="106"/>
      <c r="N21" s="75"/>
      <c r="O21" s="75"/>
      <c r="P21" s="76"/>
    </row>
    <row r="22" spans="2:16" s="61" customFormat="1" ht="15.75">
      <c r="B22" s="102">
        <v>38</v>
      </c>
      <c r="C22" s="102" t="s">
        <v>47</v>
      </c>
      <c r="D22" s="133">
        <v>147</v>
      </c>
      <c r="E22" s="133">
        <v>54</v>
      </c>
      <c r="F22" s="134">
        <v>201</v>
      </c>
      <c r="G22" s="103">
        <v>179</v>
      </c>
      <c r="H22" s="103">
        <v>78</v>
      </c>
      <c r="I22" s="104">
        <v>257</v>
      </c>
      <c r="J22" s="103">
        <f t="shared" si="0"/>
        <v>56</v>
      </c>
      <c r="K22" s="105">
        <f t="shared" si="1"/>
        <v>0.27860696517412942</v>
      </c>
      <c r="L22" s="106"/>
      <c r="N22" s="75"/>
      <c r="O22" s="75"/>
      <c r="P22" s="76"/>
    </row>
    <row r="23" spans="2:16" s="62" customFormat="1" ht="15.75">
      <c r="B23" s="107"/>
      <c r="C23" s="107" t="s">
        <v>85</v>
      </c>
      <c r="D23" s="134">
        <v>348</v>
      </c>
      <c r="E23" s="134">
        <v>128</v>
      </c>
      <c r="F23" s="134">
        <v>476</v>
      </c>
      <c r="G23" s="130">
        <v>413</v>
      </c>
      <c r="H23" s="131">
        <v>197</v>
      </c>
      <c r="I23" s="108">
        <v>610</v>
      </c>
      <c r="J23" s="108">
        <f t="shared" si="0"/>
        <v>134</v>
      </c>
      <c r="K23" s="109">
        <f t="shared" si="1"/>
        <v>0.28151260504201692</v>
      </c>
      <c r="L23" s="110"/>
      <c r="N23" s="77"/>
      <c r="O23" s="77"/>
      <c r="P23" s="77"/>
    </row>
    <row r="24" spans="2:16" s="62" customFormat="1" ht="15.75">
      <c r="B24" s="107">
        <v>39</v>
      </c>
      <c r="C24" s="107" t="s">
        <v>86</v>
      </c>
      <c r="D24" s="134">
        <v>166</v>
      </c>
      <c r="E24" s="134">
        <v>40</v>
      </c>
      <c r="F24" s="134">
        <v>206</v>
      </c>
      <c r="G24" s="130">
        <v>188</v>
      </c>
      <c r="H24" s="131">
        <v>37</v>
      </c>
      <c r="I24" s="108">
        <v>225</v>
      </c>
      <c r="J24" s="108">
        <f t="shared" si="0"/>
        <v>19</v>
      </c>
      <c r="K24" s="109">
        <f t="shared" si="1"/>
        <v>9.2233009708737823E-2</v>
      </c>
      <c r="L24" s="110"/>
      <c r="N24" s="77"/>
      <c r="O24" s="77"/>
      <c r="P24" s="77"/>
    </row>
    <row r="25" spans="2:16" s="61" customFormat="1" ht="15.75">
      <c r="B25" s="102">
        <v>5</v>
      </c>
      <c r="C25" s="102" t="s">
        <v>21</v>
      </c>
      <c r="D25" s="133">
        <v>51</v>
      </c>
      <c r="E25" s="133">
        <v>9</v>
      </c>
      <c r="F25" s="134">
        <v>60</v>
      </c>
      <c r="G25" s="103">
        <v>62</v>
      </c>
      <c r="H25" s="103">
        <v>10</v>
      </c>
      <c r="I25" s="104">
        <v>72</v>
      </c>
      <c r="J25" s="103">
        <f t="shared" si="0"/>
        <v>12</v>
      </c>
      <c r="K25" s="105">
        <f t="shared" si="1"/>
        <v>0.19999999999999996</v>
      </c>
      <c r="L25" s="106"/>
      <c r="N25" s="75"/>
      <c r="O25" s="75"/>
      <c r="P25" s="76"/>
    </row>
    <row r="26" spans="2:16" s="61" customFormat="1" ht="15.75">
      <c r="B26" s="102">
        <v>9</v>
      </c>
      <c r="C26" s="102" t="s">
        <v>22</v>
      </c>
      <c r="D26" s="133">
        <v>234</v>
      </c>
      <c r="E26" s="133">
        <v>36</v>
      </c>
      <c r="F26" s="134">
        <v>270</v>
      </c>
      <c r="G26" s="103">
        <v>229</v>
      </c>
      <c r="H26" s="103">
        <v>37</v>
      </c>
      <c r="I26" s="104">
        <v>266</v>
      </c>
      <c r="J26" s="103">
        <f t="shared" si="0"/>
        <v>-4</v>
      </c>
      <c r="K26" s="105">
        <f t="shared" si="1"/>
        <v>-1.4814814814814836E-2</v>
      </c>
      <c r="L26" s="106"/>
      <c r="N26" s="75"/>
      <c r="O26" s="75"/>
      <c r="P26" s="76"/>
    </row>
    <row r="27" spans="2:16" s="61" customFormat="1" ht="15.75">
      <c r="B27" s="102">
        <v>24</v>
      </c>
      <c r="C27" s="102" t="s">
        <v>23</v>
      </c>
      <c r="D27" s="133">
        <v>216</v>
      </c>
      <c r="E27" s="133">
        <v>23</v>
      </c>
      <c r="F27" s="134">
        <v>239</v>
      </c>
      <c r="G27" s="103">
        <v>143</v>
      </c>
      <c r="H27" s="103">
        <v>41</v>
      </c>
      <c r="I27" s="104">
        <v>184</v>
      </c>
      <c r="J27" s="103">
        <f t="shared" si="0"/>
        <v>-55</v>
      </c>
      <c r="K27" s="105">
        <f t="shared" si="1"/>
        <v>-0.23012552301255229</v>
      </c>
      <c r="L27" s="106"/>
      <c r="N27" s="75"/>
      <c r="O27" s="75"/>
      <c r="P27" s="76"/>
    </row>
    <row r="28" spans="2:16" s="61" customFormat="1" ht="15.75">
      <c r="B28" s="102">
        <v>34</v>
      </c>
      <c r="C28" s="102" t="s">
        <v>24</v>
      </c>
      <c r="D28" s="133">
        <v>64</v>
      </c>
      <c r="E28" s="133">
        <v>9</v>
      </c>
      <c r="F28" s="134">
        <v>73</v>
      </c>
      <c r="G28" s="103">
        <v>54</v>
      </c>
      <c r="H28" s="103">
        <v>14</v>
      </c>
      <c r="I28" s="104">
        <v>68</v>
      </c>
      <c r="J28" s="103">
        <f t="shared" si="0"/>
        <v>-5</v>
      </c>
      <c r="K28" s="105">
        <f t="shared" si="1"/>
        <v>-6.8493150684931559E-2</v>
      </c>
      <c r="L28" s="106"/>
      <c r="N28" s="75"/>
      <c r="O28" s="75"/>
      <c r="P28" s="76"/>
    </row>
    <row r="29" spans="2:16" s="61" customFormat="1" ht="15.75">
      <c r="B29" s="102">
        <v>37</v>
      </c>
      <c r="C29" s="102" t="s">
        <v>25</v>
      </c>
      <c r="D29" s="133">
        <v>145</v>
      </c>
      <c r="E29" s="133">
        <v>22</v>
      </c>
      <c r="F29" s="134">
        <v>167</v>
      </c>
      <c r="G29" s="103">
        <v>138</v>
      </c>
      <c r="H29" s="103">
        <v>34</v>
      </c>
      <c r="I29" s="104">
        <v>172</v>
      </c>
      <c r="J29" s="103">
        <f t="shared" si="0"/>
        <v>5</v>
      </c>
      <c r="K29" s="105">
        <f t="shared" si="1"/>
        <v>2.9940119760478945E-2</v>
      </c>
      <c r="L29" s="106"/>
      <c r="N29" s="75"/>
      <c r="O29" s="75"/>
      <c r="P29" s="76"/>
    </row>
    <row r="30" spans="2:16" s="61" customFormat="1" ht="15.75">
      <c r="B30" s="102">
        <v>40</v>
      </c>
      <c r="C30" s="102" t="s">
        <v>26</v>
      </c>
      <c r="D30" s="133">
        <v>52</v>
      </c>
      <c r="E30" s="133">
        <v>11</v>
      </c>
      <c r="F30" s="134">
        <v>63</v>
      </c>
      <c r="G30" s="103">
        <v>68</v>
      </c>
      <c r="H30" s="103">
        <v>17</v>
      </c>
      <c r="I30" s="104">
        <v>85</v>
      </c>
      <c r="J30" s="103">
        <f t="shared" si="0"/>
        <v>22</v>
      </c>
      <c r="K30" s="105">
        <f t="shared" si="1"/>
        <v>0.3492063492063493</v>
      </c>
      <c r="L30" s="106"/>
      <c r="N30" s="75"/>
      <c r="O30" s="75"/>
      <c r="P30" s="76"/>
    </row>
    <row r="31" spans="2:16" s="61" customFormat="1" ht="15.75">
      <c r="B31" s="102">
        <v>42</v>
      </c>
      <c r="C31" s="102" t="s">
        <v>27</v>
      </c>
      <c r="D31" s="133">
        <v>51</v>
      </c>
      <c r="E31" s="133">
        <v>15</v>
      </c>
      <c r="F31" s="134">
        <v>66</v>
      </c>
      <c r="G31" s="103">
        <v>74</v>
      </c>
      <c r="H31" s="103">
        <v>13</v>
      </c>
      <c r="I31" s="104">
        <v>87</v>
      </c>
      <c r="J31" s="103">
        <f t="shared" si="0"/>
        <v>21</v>
      </c>
      <c r="K31" s="105">
        <f t="shared" si="1"/>
        <v>0.31818181818181812</v>
      </c>
      <c r="L31" s="106"/>
      <c r="N31" s="75"/>
      <c r="O31" s="75"/>
      <c r="P31" s="76"/>
    </row>
    <row r="32" spans="2:16" s="61" customFormat="1" ht="15.75">
      <c r="B32" s="102">
        <v>47</v>
      </c>
      <c r="C32" s="102" t="s">
        <v>28</v>
      </c>
      <c r="D32" s="133">
        <v>279</v>
      </c>
      <c r="E32" s="133">
        <v>48</v>
      </c>
      <c r="F32" s="134">
        <v>327</v>
      </c>
      <c r="G32" s="103">
        <v>286</v>
      </c>
      <c r="H32" s="103">
        <v>44</v>
      </c>
      <c r="I32" s="104">
        <v>330</v>
      </c>
      <c r="J32" s="103">
        <f t="shared" si="0"/>
        <v>3</v>
      </c>
      <c r="K32" s="105">
        <f t="shared" si="1"/>
        <v>9.1743119266054496E-3</v>
      </c>
      <c r="L32" s="106"/>
      <c r="N32" s="75"/>
      <c r="O32" s="75"/>
      <c r="P32" s="76"/>
    </row>
    <row r="33" spans="2:16" s="61" customFormat="1" ht="15.75">
      <c r="B33" s="102">
        <v>49</v>
      </c>
      <c r="C33" s="102" t="s">
        <v>29</v>
      </c>
      <c r="D33" s="133">
        <v>57</v>
      </c>
      <c r="E33" s="133">
        <v>16</v>
      </c>
      <c r="F33" s="134">
        <v>73</v>
      </c>
      <c r="G33" s="103">
        <v>70</v>
      </c>
      <c r="H33" s="103">
        <v>9</v>
      </c>
      <c r="I33" s="104">
        <v>79</v>
      </c>
      <c r="J33" s="103">
        <f t="shared" si="0"/>
        <v>6</v>
      </c>
      <c r="K33" s="105">
        <f t="shared" si="1"/>
        <v>8.2191780821917915E-2</v>
      </c>
      <c r="L33" s="106"/>
      <c r="N33" s="75"/>
      <c r="O33" s="75"/>
      <c r="P33" s="76"/>
    </row>
    <row r="34" spans="2:16" s="62" customFormat="1" ht="15.75">
      <c r="B34" s="107"/>
      <c r="C34" s="107" t="s">
        <v>48</v>
      </c>
      <c r="D34" s="134">
        <v>1149</v>
      </c>
      <c r="E34" s="134">
        <v>189</v>
      </c>
      <c r="F34" s="134">
        <v>1338</v>
      </c>
      <c r="G34" s="130">
        <v>1124</v>
      </c>
      <c r="H34" s="131">
        <v>219</v>
      </c>
      <c r="I34" s="108">
        <v>1343</v>
      </c>
      <c r="J34" s="108">
        <f t="shared" si="0"/>
        <v>5</v>
      </c>
      <c r="K34" s="109">
        <f t="shared" si="1"/>
        <v>3.7369207772794955E-3</v>
      </c>
      <c r="L34" s="110"/>
      <c r="N34" s="77"/>
      <c r="O34" s="77"/>
      <c r="P34" s="77"/>
    </row>
    <row r="35" spans="2:16" s="61" customFormat="1" ht="15.75">
      <c r="B35" s="102">
        <v>2</v>
      </c>
      <c r="C35" s="102" t="s">
        <v>30</v>
      </c>
      <c r="D35" s="133">
        <v>160</v>
      </c>
      <c r="E35" s="133">
        <v>35</v>
      </c>
      <c r="F35" s="134">
        <v>195</v>
      </c>
      <c r="G35" s="103">
        <v>190</v>
      </c>
      <c r="H35" s="103">
        <v>29</v>
      </c>
      <c r="I35" s="104">
        <v>219</v>
      </c>
      <c r="J35" s="103">
        <f t="shared" si="0"/>
        <v>24</v>
      </c>
      <c r="K35" s="105">
        <f t="shared" si="1"/>
        <v>0.12307692307692308</v>
      </c>
      <c r="L35" s="106"/>
      <c r="N35" s="75"/>
      <c r="O35" s="75"/>
      <c r="P35" s="76"/>
    </row>
    <row r="36" spans="2:16" s="61" customFormat="1" ht="15.75">
      <c r="B36" s="102">
        <v>13</v>
      </c>
      <c r="C36" s="102" t="s">
        <v>31</v>
      </c>
      <c r="D36" s="133">
        <v>174</v>
      </c>
      <c r="E36" s="133">
        <v>27</v>
      </c>
      <c r="F36" s="134">
        <v>201</v>
      </c>
      <c r="G36" s="103">
        <v>155</v>
      </c>
      <c r="H36" s="103">
        <v>29</v>
      </c>
      <c r="I36" s="104">
        <v>184</v>
      </c>
      <c r="J36" s="103">
        <f t="shared" si="0"/>
        <v>-17</v>
      </c>
      <c r="K36" s="105">
        <f t="shared" si="1"/>
        <v>-8.4577114427860645E-2</v>
      </c>
      <c r="L36" s="106"/>
      <c r="N36" s="75"/>
      <c r="O36" s="75"/>
      <c r="P36" s="76"/>
    </row>
    <row r="37" spans="2:16" s="61" customFormat="1" ht="15.75">
      <c r="B37" s="102">
        <v>16</v>
      </c>
      <c r="C37" s="102" t="s">
        <v>32</v>
      </c>
      <c r="D37" s="133">
        <v>87</v>
      </c>
      <c r="E37" s="133">
        <v>23</v>
      </c>
      <c r="F37" s="134">
        <v>110</v>
      </c>
      <c r="G37" s="103">
        <v>107</v>
      </c>
      <c r="H37" s="103">
        <v>24</v>
      </c>
      <c r="I37" s="104">
        <v>131</v>
      </c>
      <c r="J37" s="103">
        <f t="shared" si="0"/>
        <v>21</v>
      </c>
      <c r="K37" s="105">
        <f t="shared" si="1"/>
        <v>0.19090909090909092</v>
      </c>
      <c r="L37" s="106"/>
      <c r="N37" s="75"/>
      <c r="O37" s="75"/>
      <c r="P37" s="76"/>
    </row>
    <row r="38" spans="2:16" s="61" customFormat="1" ht="15.75">
      <c r="B38" s="102">
        <v>19</v>
      </c>
      <c r="C38" s="102" t="s">
        <v>33</v>
      </c>
      <c r="D38" s="133">
        <v>125</v>
      </c>
      <c r="E38" s="133">
        <v>25</v>
      </c>
      <c r="F38" s="134">
        <v>150</v>
      </c>
      <c r="G38" s="103">
        <v>121</v>
      </c>
      <c r="H38" s="103">
        <v>39</v>
      </c>
      <c r="I38" s="104">
        <v>160</v>
      </c>
      <c r="J38" s="103">
        <f t="shared" si="0"/>
        <v>10</v>
      </c>
      <c r="K38" s="105">
        <f t="shared" si="1"/>
        <v>6.6666666666666652E-2</v>
      </c>
      <c r="L38" s="106"/>
      <c r="N38" s="75"/>
      <c r="O38" s="75"/>
      <c r="P38" s="76"/>
    </row>
    <row r="39" spans="2:16" s="61" customFormat="1" ht="15.75">
      <c r="B39" s="102">
        <v>45</v>
      </c>
      <c r="C39" s="102" t="s">
        <v>34</v>
      </c>
      <c r="D39" s="133">
        <v>235</v>
      </c>
      <c r="E39" s="133">
        <v>44</v>
      </c>
      <c r="F39" s="134">
        <v>279</v>
      </c>
      <c r="G39" s="103">
        <v>236</v>
      </c>
      <c r="H39" s="103">
        <v>72</v>
      </c>
      <c r="I39" s="104">
        <v>308</v>
      </c>
      <c r="J39" s="103">
        <f t="shared" si="0"/>
        <v>29</v>
      </c>
      <c r="K39" s="105">
        <f t="shared" si="1"/>
        <v>0.10394265232974909</v>
      </c>
      <c r="L39" s="106"/>
      <c r="N39" s="75"/>
      <c r="O39" s="75"/>
      <c r="P39" s="76"/>
    </row>
    <row r="40" spans="2:16" s="62" customFormat="1" ht="15.75">
      <c r="B40" s="107"/>
      <c r="C40" s="107" t="s">
        <v>49</v>
      </c>
      <c r="D40" s="134">
        <v>781</v>
      </c>
      <c r="E40" s="134">
        <v>154</v>
      </c>
      <c r="F40" s="134">
        <v>935</v>
      </c>
      <c r="G40" s="130">
        <v>809</v>
      </c>
      <c r="H40" s="131">
        <v>193</v>
      </c>
      <c r="I40" s="108">
        <v>1002</v>
      </c>
      <c r="J40" s="108">
        <f t="shared" si="0"/>
        <v>67</v>
      </c>
      <c r="K40" s="109">
        <f t="shared" si="1"/>
        <v>7.1657754010695296E-2</v>
      </c>
      <c r="L40" s="110"/>
      <c r="N40" s="77"/>
      <c r="O40" s="77"/>
      <c r="P40" s="77"/>
    </row>
    <row r="41" spans="2:16" s="61" customFormat="1" ht="15.75">
      <c r="B41" s="102">
        <v>8</v>
      </c>
      <c r="C41" s="102" t="s">
        <v>35</v>
      </c>
      <c r="D41" s="133">
        <v>2387</v>
      </c>
      <c r="E41" s="133">
        <v>433</v>
      </c>
      <c r="F41" s="134">
        <v>2820</v>
      </c>
      <c r="G41" s="103">
        <v>2326</v>
      </c>
      <c r="H41" s="103">
        <v>495</v>
      </c>
      <c r="I41" s="104">
        <v>2821</v>
      </c>
      <c r="J41" s="103">
        <f t="shared" si="0"/>
        <v>1</v>
      </c>
      <c r="K41" s="105">
        <f t="shared" si="1"/>
        <v>3.5460992907809796E-4</v>
      </c>
      <c r="L41" s="106"/>
      <c r="N41" s="75"/>
      <c r="O41" s="75"/>
      <c r="P41" s="76"/>
    </row>
    <row r="42" spans="2:16" s="61" customFormat="1" ht="15.75">
      <c r="B42" s="102">
        <v>17</v>
      </c>
      <c r="C42" s="102" t="s">
        <v>71</v>
      </c>
      <c r="D42" s="133">
        <v>209</v>
      </c>
      <c r="E42" s="133">
        <v>56</v>
      </c>
      <c r="F42" s="134">
        <v>265</v>
      </c>
      <c r="G42" s="103">
        <v>215</v>
      </c>
      <c r="H42" s="103">
        <v>50</v>
      </c>
      <c r="I42" s="104">
        <v>265</v>
      </c>
      <c r="J42" s="103">
        <f t="shared" si="0"/>
        <v>0</v>
      </c>
      <c r="K42" s="105">
        <f t="shared" si="1"/>
        <v>0</v>
      </c>
      <c r="L42" s="106"/>
      <c r="N42" s="75"/>
      <c r="O42" s="75"/>
      <c r="P42" s="76"/>
    </row>
    <row r="43" spans="2:16" s="61" customFormat="1" ht="15.75">
      <c r="B43" s="102">
        <v>25</v>
      </c>
      <c r="C43" s="102" t="s">
        <v>72</v>
      </c>
      <c r="D43" s="133">
        <v>142</v>
      </c>
      <c r="E43" s="133">
        <v>20</v>
      </c>
      <c r="F43" s="134">
        <v>162</v>
      </c>
      <c r="G43" s="103">
        <v>140</v>
      </c>
      <c r="H43" s="103">
        <v>22</v>
      </c>
      <c r="I43" s="104">
        <v>162</v>
      </c>
      <c r="J43" s="103">
        <f t="shared" si="0"/>
        <v>0</v>
      </c>
      <c r="K43" s="105">
        <f t="shared" si="1"/>
        <v>0</v>
      </c>
      <c r="L43" s="106"/>
      <c r="N43" s="75"/>
      <c r="O43" s="75"/>
      <c r="P43" s="76"/>
    </row>
    <row r="44" spans="2:16" s="61" customFormat="1" ht="15.75">
      <c r="B44" s="102">
        <v>43</v>
      </c>
      <c r="C44" s="102" t="s">
        <v>36</v>
      </c>
      <c r="D44" s="133">
        <v>229</v>
      </c>
      <c r="E44" s="133">
        <v>45</v>
      </c>
      <c r="F44" s="134">
        <v>274</v>
      </c>
      <c r="G44" s="103">
        <v>216</v>
      </c>
      <c r="H44" s="103">
        <v>54</v>
      </c>
      <c r="I44" s="104">
        <v>270</v>
      </c>
      <c r="J44" s="103">
        <f t="shared" si="0"/>
        <v>-4</v>
      </c>
      <c r="K44" s="105">
        <f t="shared" si="1"/>
        <v>-1.4598540145985384E-2</v>
      </c>
      <c r="L44" s="106"/>
      <c r="N44" s="75"/>
      <c r="O44" s="75"/>
      <c r="P44" s="76"/>
    </row>
    <row r="45" spans="2:16" s="62" customFormat="1" ht="15.75">
      <c r="B45" s="107"/>
      <c r="C45" s="107" t="s">
        <v>50</v>
      </c>
      <c r="D45" s="134">
        <v>2967</v>
      </c>
      <c r="E45" s="134">
        <v>554</v>
      </c>
      <c r="F45" s="134">
        <v>3521</v>
      </c>
      <c r="G45" s="130">
        <v>2897</v>
      </c>
      <c r="H45" s="131">
        <v>621</v>
      </c>
      <c r="I45" s="108">
        <v>3518</v>
      </c>
      <c r="J45" s="108">
        <f t="shared" si="0"/>
        <v>-3</v>
      </c>
      <c r="K45" s="109">
        <f t="shared" si="1"/>
        <v>-8.5203067310424263E-4</v>
      </c>
      <c r="L45" s="110"/>
      <c r="N45" s="77"/>
      <c r="O45" s="77"/>
      <c r="P45" s="77"/>
    </row>
    <row r="46" spans="2:16" s="61" customFormat="1" ht="15.75">
      <c r="B46" s="102">
        <v>3</v>
      </c>
      <c r="C46" s="102" t="s">
        <v>73</v>
      </c>
      <c r="D46" s="133">
        <v>891</v>
      </c>
      <c r="E46" s="133">
        <v>168</v>
      </c>
      <c r="F46" s="134">
        <v>1059</v>
      </c>
      <c r="G46" s="103">
        <v>775</v>
      </c>
      <c r="H46" s="103">
        <v>129</v>
      </c>
      <c r="I46" s="104">
        <v>904</v>
      </c>
      <c r="J46" s="103">
        <f t="shared" si="0"/>
        <v>-155</v>
      </c>
      <c r="K46" s="105">
        <f t="shared" si="1"/>
        <v>-0.14636449480642111</v>
      </c>
      <c r="L46" s="106"/>
      <c r="N46" s="75"/>
      <c r="O46" s="75"/>
      <c r="P46" s="76"/>
    </row>
    <row r="47" spans="2:16" s="61" customFormat="1" ht="15.75">
      <c r="B47" s="102">
        <v>12</v>
      </c>
      <c r="C47" s="102" t="s">
        <v>74</v>
      </c>
      <c r="D47" s="133">
        <v>273</v>
      </c>
      <c r="E47" s="133">
        <v>30</v>
      </c>
      <c r="F47" s="134">
        <v>303</v>
      </c>
      <c r="G47" s="103">
        <v>289</v>
      </c>
      <c r="H47" s="103">
        <v>58</v>
      </c>
      <c r="I47" s="104">
        <v>347</v>
      </c>
      <c r="J47" s="103">
        <f t="shared" si="0"/>
        <v>44</v>
      </c>
      <c r="K47" s="105">
        <f t="shared" si="1"/>
        <v>0.1452145214521452</v>
      </c>
      <c r="L47" s="106"/>
      <c r="N47" s="75"/>
      <c r="O47" s="75"/>
      <c r="P47" s="76"/>
    </row>
    <row r="48" spans="2:16" s="61" customFormat="1" ht="15.75">
      <c r="B48" s="102">
        <v>46</v>
      </c>
      <c r="C48" s="102" t="s">
        <v>41</v>
      </c>
      <c r="D48" s="133">
        <v>1206</v>
      </c>
      <c r="E48" s="133">
        <v>243</v>
      </c>
      <c r="F48" s="134">
        <v>1449</v>
      </c>
      <c r="G48" s="103">
        <v>1274</v>
      </c>
      <c r="H48" s="103">
        <v>244</v>
      </c>
      <c r="I48" s="104">
        <v>1518</v>
      </c>
      <c r="J48" s="103">
        <f t="shared" si="0"/>
        <v>69</v>
      </c>
      <c r="K48" s="105">
        <f t="shared" si="1"/>
        <v>4.7619047619047672E-2</v>
      </c>
      <c r="L48" s="106"/>
      <c r="N48" s="75"/>
      <c r="O48" s="75"/>
      <c r="P48" s="76"/>
    </row>
    <row r="49" spans="2:16" s="62" customFormat="1" ht="15.75">
      <c r="B49" s="107"/>
      <c r="C49" s="107" t="s">
        <v>51</v>
      </c>
      <c r="D49" s="134">
        <v>2370</v>
      </c>
      <c r="E49" s="134">
        <v>441</v>
      </c>
      <c r="F49" s="134">
        <v>2811</v>
      </c>
      <c r="G49" s="130">
        <v>2338</v>
      </c>
      <c r="H49" s="131">
        <v>431</v>
      </c>
      <c r="I49" s="108">
        <v>2769</v>
      </c>
      <c r="J49" s="108">
        <f t="shared" si="0"/>
        <v>-42</v>
      </c>
      <c r="K49" s="109">
        <f t="shared" si="1"/>
        <v>-1.4941302027748127E-2</v>
      </c>
      <c r="L49" s="110"/>
      <c r="N49" s="77"/>
      <c r="O49" s="77"/>
      <c r="P49" s="77"/>
    </row>
    <row r="50" spans="2:16" s="61" customFormat="1" ht="15.75">
      <c r="B50" s="102">
        <v>6</v>
      </c>
      <c r="C50" s="102" t="s">
        <v>37</v>
      </c>
      <c r="D50" s="133">
        <v>162</v>
      </c>
      <c r="E50" s="133">
        <v>25</v>
      </c>
      <c r="F50" s="134">
        <v>187</v>
      </c>
      <c r="G50" s="103">
        <v>152</v>
      </c>
      <c r="H50" s="103">
        <v>34</v>
      </c>
      <c r="I50" s="104">
        <v>186</v>
      </c>
      <c r="J50" s="103">
        <f t="shared" si="0"/>
        <v>-1</v>
      </c>
      <c r="K50" s="105">
        <f t="shared" si="1"/>
        <v>-5.3475935828877219E-3</v>
      </c>
      <c r="L50" s="106"/>
      <c r="N50" s="75"/>
      <c r="O50" s="75"/>
      <c r="P50" s="76"/>
    </row>
    <row r="51" spans="2:16" s="61" customFormat="1" ht="15.75">
      <c r="B51" s="102">
        <v>10</v>
      </c>
      <c r="C51" s="102" t="s">
        <v>38</v>
      </c>
      <c r="D51" s="133">
        <v>108</v>
      </c>
      <c r="E51" s="133">
        <v>17</v>
      </c>
      <c r="F51" s="134">
        <v>125</v>
      </c>
      <c r="G51" s="103">
        <v>88</v>
      </c>
      <c r="H51" s="103">
        <v>8</v>
      </c>
      <c r="I51" s="104">
        <v>96</v>
      </c>
      <c r="J51" s="103">
        <f t="shared" si="0"/>
        <v>-29</v>
      </c>
      <c r="K51" s="105">
        <f t="shared" si="1"/>
        <v>-0.23199999999999998</v>
      </c>
      <c r="L51" s="106"/>
      <c r="N51" s="75"/>
      <c r="O51" s="75"/>
      <c r="P51" s="76"/>
    </row>
    <row r="52" spans="2:16" s="62" customFormat="1" ht="15.75">
      <c r="B52" s="107"/>
      <c r="C52" s="107" t="s">
        <v>52</v>
      </c>
      <c r="D52" s="134">
        <v>270</v>
      </c>
      <c r="E52" s="134">
        <v>42</v>
      </c>
      <c r="F52" s="134">
        <v>312</v>
      </c>
      <c r="G52" s="130">
        <v>240</v>
      </c>
      <c r="H52" s="131">
        <v>42</v>
      </c>
      <c r="I52" s="108">
        <v>282</v>
      </c>
      <c r="J52" s="108">
        <f t="shared" si="0"/>
        <v>-30</v>
      </c>
      <c r="K52" s="109">
        <f t="shared" si="1"/>
        <v>-9.6153846153846145E-2</v>
      </c>
      <c r="L52" s="110"/>
      <c r="N52" s="77"/>
      <c r="O52" s="77"/>
      <c r="P52" s="77"/>
    </row>
    <row r="53" spans="2:16" s="61" customFormat="1" ht="15.75">
      <c r="B53" s="102">
        <v>15</v>
      </c>
      <c r="C53" s="102" t="s">
        <v>75</v>
      </c>
      <c r="D53" s="133">
        <v>307</v>
      </c>
      <c r="E53" s="133">
        <v>60</v>
      </c>
      <c r="F53" s="134">
        <v>367</v>
      </c>
      <c r="G53" s="103">
        <v>327</v>
      </c>
      <c r="H53" s="103">
        <v>80</v>
      </c>
      <c r="I53" s="104">
        <v>407</v>
      </c>
      <c r="J53" s="103">
        <f t="shared" si="0"/>
        <v>40</v>
      </c>
      <c r="K53" s="105">
        <f t="shared" si="1"/>
        <v>0.10899182561307907</v>
      </c>
      <c r="L53" s="106"/>
      <c r="N53" s="75"/>
      <c r="O53" s="75"/>
      <c r="P53" s="76"/>
    </row>
    <row r="54" spans="2:16" s="61" customFormat="1" ht="15.75">
      <c r="B54" s="102">
        <v>27</v>
      </c>
      <c r="C54" s="102" t="s">
        <v>39</v>
      </c>
      <c r="D54" s="133">
        <v>63</v>
      </c>
      <c r="E54" s="133">
        <v>22</v>
      </c>
      <c r="F54" s="134">
        <v>85</v>
      </c>
      <c r="G54" s="103">
        <v>92</v>
      </c>
      <c r="H54" s="103">
        <v>23</v>
      </c>
      <c r="I54" s="104">
        <v>115</v>
      </c>
      <c r="J54" s="103">
        <f t="shared" si="0"/>
        <v>30</v>
      </c>
      <c r="K54" s="105">
        <f t="shared" si="1"/>
        <v>0.35294117647058831</v>
      </c>
      <c r="L54" s="106"/>
      <c r="N54" s="75"/>
      <c r="O54" s="75"/>
      <c r="P54" s="76"/>
    </row>
    <row r="55" spans="2:16" s="61" customFormat="1" ht="15.75">
      <c r="B55" s="102">
        <v>32</v>
      </c>
      <c r="C55" s="102" t="s">
        <v>76</v>
      </c>
      <c r="D55" s="133">
        <v>40</v>
      </c>
      <c r="E55" s="133">
        <v>8</v>
      </c>
      <c r="F55" s="134">
        <v>48</v>
      </c>
      <c r="G55" s="103">
        <v>64</v>
      </c>
      <c r="H55" s="103">
        <v>12</v>
      </c>
      <c r="I55" s="104">
        <v>76</v>
      </c>
      <c r="J55" s="103">
        <f t="shared" si="0"/>
        <v>28</v>
      </c>
      <c r="K55" s="105">
        <f t="shared" si="1"/>
        <v>0.58333333333333326</v>
      </c>
      <c r="L55" s="106"/>
      <c r="N55" s="75"/>
      <c r="O55" s="75"/>
      <c r="P55" s="76"/>
    </row>
    <row r="56" spans="2:16" s="61" customFormat="1" ht="15.75">
      <c r="B56" s="102">
        <v>36</v>
      </c>
      <c r="C56" s="102" t="s">
        <v>40</v>
      </c>
      <c r="D56" s="133">
        <v>174</v>
      </c>
      <c r="E56" s="133">
        <v>49</v>
      </c>
      <c r="F56" s="134">
        <v>223</v>
      </c>
      <c r="G56" s="103">
        <v>243</v>
      </c>
      <c r="H56" s="103">
        <v>48</v>
      </c>
      <c r="I56" s="104">
        <v>291</v>
      </c>
      <c r="J56" s="103">
        <f t="shared" si="0"/>
        <v>68</v>
      </c>
      <c r="K56" s="105">
        <f t="shared" si="1"/>
        <v>0.30493273542600896</v>
      </c>
      <c r="L56" s="106"/>
      <c r="N56" s="75"/>
      <c r="O56" s="75"/>
      <c r="P56" s="76"/>
    </row>
    <row r="57" spans="2:16" s="62" customFormat="1" ht="15.75">
      <c r="B57" s="107"/>
      <c r="C57" s="107" t="s">
        <v>53</v>
      </c>
      <c r="D57" s="134">
        <v>584</v>
      </c>
      <c r="E57" s="134">
        <v>139</v>
      </c>
      <c r="F57" s="134">
        <v>723</v>
      </c>
      <c r="G57" s="130">
        <v>726</v>
      </c>
      <c r="H57" s="131">
        <v>163</v>
      </c>
      <c r="I57" s="108">
        <v>889</v>
      </c>
      <c r="J57" s="108">
        <f t="shared" si="0"/>
        <v>166</v>
      </c>
      <c r="K57" s="109">
        <f t="shared" si="1"/>
        <v>0.22959889349930851</v>
      </c>
      <c r="L57" s="110"/>
      <c r="N57" s="77"/>
      <c r="O57" s="77"/>
      <c r="P57" s="77"/>
    </row>
    <row r="58" spans="2:16" s="62" customFormat="1" ht="15.75">
      <c r="B58" s="107">
        <v>28</v>
      </c>
      <c r="C58" s="107" t="s">
        <v>54</v>
      </c>
      <c r="D58" s="134">
        <v>3856</v>
      </c>
      <c r="E58" s="134">
        <v>829</v>
      </c>
      <c r="F58" s="134">
        <v>4685</v>
      </c>
      <c r="G58" s="130">
        <v>3827</v>
      </c>
      <c r="H58" s="131">
        <v>944</v>
      </c>
      <c r="I58" s="108">
        <v>4771</v>
      </c>
      <c r="J58" s="108">
        <f t="shared" si="0"/>
        <v>86</v>
      </c>
      <c r="K58" s="109">
        <f t="shared" si="1"/>
        <v>1.8356456776947638E-2</v>
      </c>
      <c r="L58" s="110"/>
      <c r="N58" s="77"/>
      <c r="O58" s="77"/>
      <c r="P58" s="77"/>
    </row>
    <row r="59" spans="2:16" s="62" customFormat="1" ht="15.75">
      <c r="B59" s="107">
        <v>30</v>
      </c>
      <c r="C59" s="107" t="s">
        <v>55</v>
      </c>
      <c r="D59" s="134">
        <v>806</v>
      </c>
      <c r="E59" s="134">
        <v>129</v>
      </c>
      <c r="F59" s="134">
        <v>935</v>
      </c>
      <c r="G59" s="130">
        <v>781</v>
      </c>
      <c r="H59" s="131">
        <v>120</v>
      </c>
      <c r="I59" s="108">
        <v>901</v>
      </c>
      <c r="J59" s="108">
        <f t="shared" si="0"/>
        <v>-34</v>
      </c>
      <c r="K59" s="109">
        <f t="shared" si="1"/>
        <v>-3.6363636363636376E-2</v>
      </c>
      <c r="L59" s="110"/>
      <c r="N59" s="77"/>
      <c r="O59" s="77"/>
      <c r="P59" s="77"/>
    </row>
    <row r="60" spans="2:16" s="62" customFormat="1" ht="15.75">
      <c r="B60" s="107">
        <v>31</v>
      </c>
      <c r="C60" s="107" t="s">
        <v>56</v>
      </c>
      <c r="D60" s="134">
        <v>781</v>
      </c>
      <c r="E60" s="134">
        <v>152</v>
      </c>
      <c r="F60" s="134">
        <v>933</v>
      </c>
      <c r="G60" s="130">
        <v>780</v>
      </c>
      <c r="H60" s="131">
        <v>147</v>
      </c>
      <c r="I60" s="108">
        <v>927</v>
      </c>
      <c r="J60" s="108">
        <f t="shared" si="0"/>
        <v>-6</v>
      </c>
      <c r="K60" s="109">
        <f t="shared" si="1"/>
        <v>-6.4308681672026191E-3</v>
      </c>
      <c r="L60" s="110"/>
      <c r="N60" s="77"/>
      <c r="O60" s="77"/>
      <c r="P60" s="77"/>
    </row>
    <row r="61" spans="2:16" s="61" customFormat="1" ht="15.75">
      <c r="B61" s="102">
        <v>1</v>
      </c>
      <c r="C61" s="102" t="s">
        <v>77</v>
      </c>
      <c r="D61" s="133">
        <v>350</v>
      </c>
      <c r="E61" s="133">
        <v>86</v>
      </c>
      <c r="F61" s="134">
        <v>436</v>
      </c>
      <c r="G61" s="103">
        <v>346</v>
      </c>
      <c r="H61" s="103">
        <v>86</v>
      </c>
      <c r="I61" s="104">
        <v>432</v>
      </c>
      <c r="J61" s="103">
        <f t="shared" si="0"/>
        <v>-4</v>
      </c>
      <c r="K61" s="105">
        <f t="shared" si="1"/>
        <v>-9.1743119266054496E-3</v>
      </c>
      <c r="L61" s="106"/>
      <c r="N61" s="75"/>
      <c r="O61" s="75"/>
      <c r="P61" s="76"/>
    </row>
    <row r="62" spans="2:16" s="61" customFormat="1" ht="15.75">
      <c r="B62" s="102">
        <v>20</v>
      </c>
      <c r="C62" s="102" t="s">
        <v>78</v>
      </c>
      <c r="D62" s="133">
        <v>647</v>
      </c>
      <c r="E62" s="133">
        <v>138</v>
      </c>
      <c r="F62" s="134">
        <v>785</v>
      </c>
      <c r="G62" s="103">
        <v>662</v>
      </c>
      <c r="H62" s="103">
        <v>167</v>
      </c>
      <c r="I62" s="104">
        <v>829</v>
      </c>
      <c r="J62" s="103">
        <f t="shared" si="0"/>
        <v>44</v>
      </c>
      <c r="K62" s="105">
        <f t="shared" si="1"/>
        <v>5.6050955414012726E-2</v>
      </c>
      <c r="L62" s="106"/>
      <c r="N62" s="75"/>
      <c r="O62" s="75"/>
      <c r="P62" s="76"/>
    </row>
    <row r="63" spans="2:16" s="61" customFormat="1" ht="15.75">
      <c r="B63" s="102">
        <v>48</v>
      </c>
      <c r="C63" s="102" t="s">
        <v>79</v>
      </c>
      <c r="D63" s="133">
        <v>941</v>
      </c>
      <c r="E63" s="133">
        <v>178</v>
      </c>
      <c r="F63" s="134">
        <v>1119</v>
      </c>
      <c r="G63" s="103">
        <v>851</v>
      </c>
      <c r="H63" s="103">
        <v>218</v>
      </c>
      <c r="I63" s="104">
        <v>1069</v>
      </c>
      <c r="J63" s="103">
        <f t="shared" si="0"/>
        <v>-50</v>
      </c>
      <c r="K63" s="105">
        <f t="shared" si="1"/>
        <v>-4.4682752457551378E-2</v>
      </c>
      <c r="L63" s="106"/>
      <c r="N63" s="75"/>
      <c r="O63" s="75"/>
      <c r="P63" s="76"/>
    </row>
    <row r="64" spans="2:16" s="62" customFormat="1" ht="15.75">
      <c r="B64" s="107"/>
      <c r="C64" s="107" t="s">
        <v>57</v>
      </c>
      <c r="D64" s="134">
        <v>1938</v>
      </c>
      <c r="E64" s="134">
        <v>402</v>
      </c>
      <c r="F64" s="134">
        <v>2340</v>
      </c>
      <c r="G64" s="130">
        <v>1859</v>
      </c>
      <c r="H64" s="131">
        <v>471</v>
      </c>
      <c r="I64" s="108">
        <v>2330</v>
      </c>
      <c r="J64" s="108">
        <f t="shared" si="0"/>
        <v>-10</v>
      </c>
      <c r="K64" s="109">
        <f t="shared" si="1"/>
        <v>-4.2735042735042583E-3</v>
      </c>
      <c r="L64" s="110"/>
      <c r="N64" s="77"/>
      <c r="O64" s="77"/>
      <c r="P64" s="77"/>
    </row>
    <row r="65" spans="2:16" s="62" customFormat="1" ht="15.75">
      <c r="B65" s="107">
        <v>26</v>
      </c>
      <c r="C65" s="107" t="s">
        <v>58</v>
      </c>
      <c r="D65" s="134">
        <v>223</v>
      </c>
      <c r="E65" s="134">
        <v>26</v>
      </c>
      <c r="F65" s="134">
        <v>249</v>
      </c>
      <c r="G65" s="130">
        <v>238</v>
      </c>
      <c r="H65" s="131">
        <v>42</v>
      </c>
      <c r="I65" s="108">
        <v>280</v>
      </c>
      <c r="J65" s="108">
        <f t="shared" si="0"/>
        <v>31</v>
      </c>
      <c r="K65" s="109">
        <f t="shared" si="1"/>
        <v>0.12449799196787148</v>
      </c>
      <c r="L65" s="110"/>
      <c r="N65" s="77"/>
      <c r="O65" s="77"/>
      <c r="P65" s="77"/>
    </row>
    <row r="66" spans="2:16" s="61" customFormat="1" ht="15.75">
      <c r="B66" s="107">
        <v>51</v>
      </c>
      <c r="C66" s="107" t="s">
        <v>59</v>
      </c>
      <c r="D66" s="133">
        <v>27</v>
      </c>
      <c r="E66" s="133">
        <v>2</v>
      </c>
      <c r="F66" s="133">
        <v>29</v>
      </c>
      <c r="G66" s="130">
        <v>17</v>
      </c>
      <c r="H66" s="131">
        <v>7</v>
      </c>
      <c r="I66" s="108">
        <v>24</v>
      </c>
      <c r="J66" s="108">
        <f t="shared" si="0"/>
        <v>-5</v>
      </c>
      <c r="K66" s="109">
        <f t="shared" si="1"/>
        <v>-0.17241379310344829</v>
      </c>
      <c r="L66" s="106"/>
      <c r="N66" s="75"/>
      <c r="O66" s="75"/>
      <c r="P66" s="76"/>
    </row>
    <row r="67" spans="2:16" s="61" customFormat="1" ht="15.75">
      <c r="B67" s="107">
        <v>52</v>
      </c>
      <c r="C67" s="107" t="s">
        <v>60</v>
      </c>
      <c r="D67" s="133">
        <v>13</v>
      </c>
      <c r="E67" s="133">
        <v>4</v>
      </c>
      <c r="F67" s="133">
        <v>17</v>
      </c>
      <c r="G67" s="130">
        <v>15</v>
      </c>
      <c r="H67" s="131">
        <v>5</v>
      </c>
      <c r="I67" s="108">
        <v>20</v>
      </c>
      <c r="J67" s="108">
        <f t="shared" si="0"/>
        <v>3</v>
      </c>
      <c r="K67" s="109">
        <f t="shared" si="1"/>
        <v>0.17647058823529416</v>
      </c>
      <c r="L67" s="106"/>
      <c r="N67" s="75"/>
      <c r="O67" s="75"/>
      <c r="P67" s="76"/>
    </row>
    <row r="68" spans="2:16" s="61" customFormat="1" ht="15" customHeight="1">
      <c r="B68" s="107"/>
      <c r="C68" s="107" t="s">
        <v>7</v>
      </c>
      <c r="D68" s="134">
        <v>20240</v>
      </c>
      <c r="E68" s="134">
        <v>4114</v>
      </c>
      <c r="F68" s="134">
        <v>24354</v>
      </c>
      <c r="G68" s="130">
        <v>20415</v>
      </c>
      <c r="H68" s="131">
        <v>4568</v>
      </c>
      <c r="I68" s="108">
        <v>24983</v>
      </c>
      <c r="J68" s="108">
        <f t="shared" si="0"/>
        <v>629</v>
      </c>
      <c r="K68" s="109">
        <f t="shared" si="1"/>
        <v>2.5827379485916069E-2</v>
      </c>
      <c r="L68" s="106"/>
      <c r="N68" s="77"/>
      <c r="O68" s="77"/>
      <c r="P68" s="77"/>
    </row>
    <row r="69" spans="2:16">
      <c r="B69" s="99"/>
      <c r="C69" s="99"/>
      <c r="D69" s="111"/>
      <c r="E69" s="111"/>
      <c r="F69" s="112"/>
      <c r="G69" s="111"/>
      <c r="H69" s="111"/>
      <c r="I69" s="112"/>
      <c r="J69" s="112"/>
      <c r="K69" s="112"/>
      <c r="L69" s="99"/>
      <c r="N69" s="60"/>
      <c r="O69" s="60"/>
      <c r="P69" s="60"/>
    </row>
  </sheetData>
  <autoFilter ref="C4:C68" xr:uid="{00000000-0001-0000-0700-000000000000}"/>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topLeftCell="I1" zoomScaleNormal="100" workbookViewId="0">
      <pane ySplit="2" topLeftCell="A3" activePane="bottomLeft" state="frozen"/>
      <selection activeCell="C25" sqref="C25"/>
      <selection pane="bottomLeft" activeCell="T39" sqref="T39"/>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21" width="11.42578125" style="10"/>
    <col min="22" max="22" width="31.28515625" style="10" customWidth="1"/>
    <col min="23" max="24" width="11.42578125" style="10" customWidth="1"/>
    <col min="25" max="16384" width="11.42578125" style="10"/>
  </cols>
  <sheetData>
    <row r="1" spans="1:24" ht="18.75">
      <c r="I1" s="221" t="s">
        <v>61</v>
      </c>
      <c r="J1" s="221"/>
      <c r="K1" s="221"/>
      <c r="L1" s="221"/>
      <c r="M1" s="221"/>
      <c r="N1" s="221"/>
      <c r="O1" s="221"/>
      <c r="P1" s="221"/>
      <c r="Q1" s="221"/>
      <c r="R1" s="221"/>
      <c r="S1" s="13"/>
    </row>
    <row r="2" spans="1:24" ht="20.100000000000001" customHeight="1">
      <c r="A2" s="164" t="s">
        <v>121</v>
      </c>
      <c r="B2" s="164"/>
      <c r="C2" s="164"/>
      <c r="D2" s="164"/>
      <c r="E2" s="164"/>
      <c r="F2" s="164"/>
      <c r="G2" s="164"/>
      <c r="H2" s="164"/>
      <c r="I2" s="164"/>
      <c r="J2" s="164"/>
      <c r="K2" s="164"/>
      <c r="L2" s="164"/>
      <c r="M2" s="164"/>
      <c r="N2" s="164"/>
      <c r="O2" s="164"/>
      <c r="P2" s="164"/>
      <c r="Q2" s="164"/>
      <c r="R2" s="164"/>
    </row>
    <row r="3" spans="1:24" customFormat="1" ht="39.75" customHeight="1">
      <c r="A3" s="10"/>
      <c r="B3" s="10"/>
      <c r="C3" s="10"/>
      <c r="D3" s="10"/>
      <c r="E3" s="10"/>
      <c r="F3" s="10"/>
      <c r="G3" s="10"/>
      <c r="H3" s="10"/>
      <c r="I3" s="10"/>
      <c r="J3" s="10"/>
      <c r="K3" s="10"/>
      <c r="L3" s="10"/>
      <c r="M3" s="10"/>
      <c r="N3" s="10"/>
      <c r="O3" s="10"/>
      <c r="P3" s="10"/>
    </row>
    <row r="4" spans="1:24" ht="19.5" customHeight="1">
      <c r="A4" s="10" t="s">
        <v>62</v>
      </c>
      <c r="I4" s="171" t="s">
        <v>65</v>
      </c>
      <c r="J4" s="171"/>
      <c r="K4" s="171"/>
      <c r="L4" s="171"/>
      <c r="M4" s="171"/>
      <c r="N4" s="171"/>
      <c r="O4" s="171"/>
      <c r="P4" s="171"/>
      <c r="Q4" s="59"/>
      <c r="R4" s="59"/>
      <c r="S4" s="59"/>
      <c r="T4" s="59"/>
      <c r="U4" s="59"/>
      <c r="V4" s="59"/>
      <c r="W4" s="59"/>
      <c r="X4" s="59"/>
    </row>
    <row r="5" spans="1:24" ht="12.75" customHeight="1">
      <c r="I5" s="58"/>
      <c r="J5" s="58"/>
      <c r="K5" s="58"/>
      <c r="L5" s="58"/>
      <c r="M5" s="58"/>
      <c r="N5" s="58"/>
      <c r="O5" s="58"/>
      <c r="P5" s="58"/>
      <c r="Q5" s="58"/>
    </row>
    <row r="6" spans="1:24" ht="14.25" customHeight="1">
      <c r="A6" s="12" t="str">
        <f>'Total y Variación interanual'!C68</f>
        <v>TOTAL</v>
      </c>
      <c r="B6" s="12">
        <f>'Total y Variación interanual'!I68</f>
        <v>24983</v>
      </c>
      <c r="C6" s="10">
        <v>1587</v>
      </c>
      <c r="D6" s="10">
        <v>22097</v>
      </c>
      <c r="E6" s="10">
        <v>28829</v>
      </c>
      <c r="F6" s="10">
        <v>2427</v>
      </c>
      <c r="G6" s="10">
        <v>31256</v>
      </c>
    </row>
    <row r="7" spans="1:24">
      <c r="J7" s="10" t="str">
        <f>'Total y Variación interanual'!$C$14</f>
        <v>ANDALUCÍA</v>
      </c>
      <c r="K7" s="12">
        <f>'Total y Variación interanual'!$I$14</f>
        <v>3096</v>
      </c>
    </row>
    <row r="8" spans="1:24">
      <c r="J8" s="10" t="str">
        <f>'Total y Variación interanual'!C18</f>
        <v>ARAGÓN</v>
      </c>
      <c r="K8" s="12">
        <f>'Total y Variación interanual'!I18</f>
        <v>866</v>
      </c>
    </row>
    <row r="9" spans="1:24">
      <c r="B9" s="10" t="s">
        <v>2</v>
      </c>
      <c r="C9" s="10" t="s">
        <v>3</v>
      </c>
      <c r="D9" s="10" t="s">
        <v>44</v>
      </c>
      <c r="J9" s="10" t="str">
        <f>'Total y Variación interanual'!C19</f>
        <v>ASTURIAS</v>
      </c>
      <c r="K9" s="12">
        <f>'Total y Variación interanual'!I19</f>
        <v>297</v>
      </c>
    </row>
    <row r="10" spans="1:24">
      <c r="A10" s="12" t="s">
        <v>63</v>
      </c>
      <c r="B10" s="12">
        <f>'Total y Variación interanual'!D68</f>
        <v>20240</v>
      </c>
      <c r="C10" s="12">
        <f>'Total y Variación interanual'!E68</f>
        <v>4114</v>
      </c>
      <c r="D10" s="12">
        <f>'Total y Variación interanual'!F68</f>
        <v>24354</v>
      </c>
      <c r="J10" s="10" t="str">
        <f>'Total y Variación interanual'!C20</f>
        <v>ILLES BALEARS</v>
      </c>
      <c r="K10" s="12">
        <f>'Total y Variación interanual'!I20</f>
        <v>833</v>
      </c>
    </row>
    <row r="11" spans="1:24">
      <c r="A11" s="12" t="s">
        <v>64</v>
      </c>
      <c r="B11" s="12">
        <f>'Total y Variación interanual'!G68</f>
        <v>20415</v>
      </c>
      <c r="C11" s="12">
        <f>'Total y Variación interanual'!H68</f>
        <v>4568</v>
      </c>
      <c r="D11" s="12">
        <f>'Total y Variación interanual'!I68</f>
        <v>24983</v>
      </c>
      <c r="J11" s="10" t="str">
        <f>'Total y Variación interanual'!C23</f>
        <v>CANARIAS</v>
      </c>
      <c r="K11" s="12">
        <f>'Total y Variación interanual'!I23</f>
        <v>610</v>
      </c>
    </row>
    <row r="12" spans="1:24">
      <c r="J12" s="10" t="str">
        <f>'Total y Variación interanual'!C24</f>
        <v>CANTABRIA</v>
      </c>
      <c r="K12" s="12">
        <f>'Total y Variación interanual'!I24</f>
        <v>225</v>
      </c>
    </row>
    <row r="13" spans="1:24">
      <c r="J13" s="10" t="str">
        <f>'Total y Variación interanual'!$C$34</f>
        <v>CASTILLA-LEÓN</v>
      </c>
      <c r="K13" s="12">
        <f>'Total y Variación interanual'!$I$34</f>
        <v>1343</v>
      </c>
    </row>
    <row r="14" spans="1:24">
      <c r="J14" s="10" t="str">
        <f>'Total y Variación interanual'!$C$40</f>
        <v>CAST.-LA MANCHA</v>
      </c>
      <c r="K14" s="12">
        <f>'Total y Variación interanual'!$I$40</f>
        <v>1002</v>
      </c>
    </row>
    <row r="15" spans="1:24" ht="12.75" customHeight="1">
      <c r="J15" s="10" t="str">
        <f>'Total y Variación interanual'!$C$45</f>
        <v>CATALUÑA</v>
      </c>
      <c r="K15" s="12">
        <f>'Total y Variación interanual'!$I$45</f>
        <v>3518</v>
      </c>
    </row>
    <row r="16" spans="1:24">
      <c r="J16" s="10" t="str">
        <f>'Total y Variación interanual'!$C$49</f>
        <v>C. VALENCIANA</v>
      </c>
      <c r="K16" s="12">
        <f>'Total y Variación interanual'!$I$49</f>
        <v>2769</v>
      </c>
    </row>
    <row r="17" spans="10:11">
      <c r="J17" s="10" t="str">
        <f>'Total y Variación interanual'!$C$52</f>
        <v>EXTREMADURA</v>
      </c>
      <c r="K17" s="12">
        <f>'Total y Variación interanual'!$I$52</f>
        <v>282</v>
      </c>
    </row>
    <row r="18" spans="10:11">
      <c r="J18" s="10" t="str">
        <f>'Total y Variación interanual'!C57</f>
        <v>GALICIA</v>
      </c>
      <c r="K18" s="12">
        <f>'Total y Variación interanual'!I57</f>
        <v>889</v>
      </c>
    </row>
    <row r="19" spans="10:11">
      <c r="J19" s="10" t="str">
        <f>'Total y Variación interanual'!C58</f>
        <v>C. DE MADRID</v>
      </c>
      <c r="K19" s="12">
        <f>'Total y Variación interanual'!I58</f>
        <v>4771</v>
      </c>
    </row>
    <row r="20" spans="10:11">
      <c r="J20" s="10" t="str">
        <f>'Total y Variación interanual'!C59</f>
        <v>R. DE MURCIA</v>
      </c>
      <c r="K20" s="12">
        <f>'Total y Variación interanual'!I59</f>
        <v>901</v>
      </c>
    </row>
    <row r="21" spans="10:11">
      <c r="J21" s="10" t="str">
        <f>'Total y Variación interanual'!C60</f>
        <v>NAVARRA</v>
      </c>
      <c r="K21" s="12">
        <f>'Total y Variación interanual'!I60</f>
        <v>927</v>
      </c>
    </row>
    <row r="22" spans="10:11">
      <c r="J22" s="10" t="str">
        <f>'Total y Variación interanual'!C64</f>
        <v>PAÍS VASCO</v>
      </c>
      <c r="K22" s="12">
        <f>'Total y Variación interanual'!I64</f>
        <v>2330</v>
      </c>
    </row>
    <row r="23" spans="10:11">
      <c r="J23" s="10" t="str">
        <f>'Total y Variación interanual'!C65</f>
        <v>LA RIOJA</v>
      </c>
      <c r="K23" s="12">
        <f>'Total y Variación interanual'!I65</f>
        <v>280</v>
      </c>
    </row>
    <row r="24" spans="10:11">
      <c r="J24" s="12" t="str">
        <f>'Total y Variación interanual'!C66</f>
        <v>CEUTA</v>
      </c>
      <c r="K24" s="12">
        <f>'Total y Variación interanual'!I66</f>
        <v>24</v>
      </c>
    </row>
    <row r="25" spans="10:11">
      <c r="J25" s="12" t="str">
        <f>'Total y Variación interanual'!C67</f>
        <v>MELILLA</v>
      </c>
      <c r="K25" s="12">
        <f>'Total y Variación interanual'!I67</f>
        <v>20</v>
      </c>
    </row>
    <row r="53" spans="9:24" ht="15" customHeight="1">
      <c r="I53" s="171"/>
      <c r="J53" s="171"/>
      <c r="K53" s="171"/>
      <c r="L53" s="171"/>
      <c r="M53" s="171"/>
      <c r="N53" s="171"/>
      <c r="O53" s="171"/>
    </row>
    <row r="54" spans="9:24" hidden="1"/>
    <row r="55" spans="9:24" ht="51" hidden="1">
      <c r="J55" s="132" t="str">
        <f>"Enero-Junio 2025    "&amp; "TOTAL: " &amp; TEXT(K55 + K56,"#.##0")</f>
        <v>Enero-Junio 2025    TOTAL: 24.354</v>
      </c>
      <c r="K55" s="12">
        <f>'Total y Variación interanual'!$D$68</f>
        <v>20240</v>
      </c>
      <c r="L55" s="12">
        <f>'Total y Variación interanual'!$G$68</f>
        <v>20415</v>
      </c>
      <c r="M55" s="12"/>
    </row>
    <row r="56" spans="9:24" ht="51" hidden="1">
      <c r="J56" s="132" t="str">
        <f>"Enero-Junio 2026    "&amp; "TOTAL: " &amp; TEXT(L55 + L56,"#.##0")</f>
        <v>Enero-Junio 2026    TOTAL: 24.983</v>
      </c>
      <c r="K56" s="12">
        <f>'Total y Variación interanual'!$E$68</f>
        <v>4114</v>
      </c>
      <c r="L56" s="12">
        <f>'Total y Variación interanual'!$H$68</f>
        <v>4568</v>
      </c>
    </row>
    <row r="57" spans="9:24" hidden="1"/>
    <row r="58" spans="9:24" hidden="1"/>
    <row r="59" spans="9:24" hidden="1"/>
    <row r="60" spans="9:24" hidden="1"/>
    <row r="61" spans="9:24" hidden="1"/>
    <row r="63" spans="9:24">
      <c r="K63" s="12"/>
      <c r="V63" s="12"/>
      <c r="W63" s="12"/>
      <c r="X63" s="12"/>
    </row>
    <row r="64" spans="9:24">
      <c r="K64" s="12"/>
    </row>
    <row r="65" spans="11:22">
      <c r="K65" s="12"/>
      <c r="V65" s="12"/>
    </row>
    <row r="66" spans="11:22">
      <c r="K66" s="12"/>
      <c r="V66" s="12"/>
    </row>
    <row r="67" spans="11:22">
      <c r="K67" s="12"/>
      <c r="V67" s="12"/>
    </row>
    <row r="68" spans="11:22">
      <c r="K68" s="12"/>
    </row>
    <row r="69" spans="11:22">
      <c r="K69" s="12"/>
    </row>
    <row r="70" spans="11:22">
      <c r="K70" s="12"/>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I29" sqref="I29"/>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H30" sqref="H30"/>
    </sheetView>
  </sheetViews>
  <sheetFormatPr baseColWidth="10" defaultRowHeight="15"/>
  <cols>
    <col min="2" max="4" width="20.7109375" customWidth="1"/>
  </cols>
  <sheetData>
    <row r="22" spans="2:5" ht="26.25" customHeight="1">
      <c r="B22" s="158" t="s">
        <v>69</v>
      </c>
      <c r="C22" s="158"/>
      <c r="D22" s="158"/>
      <c r="E22" s="6"/>
    </row>
    <row r="23" spans="2:5" ht="26.25" customHeight="1">
      <c r="B23" s="159">
        <f>'Totales y gasto'!$E$75</f>
        <v>248500</v>
      </c>
      <c r="C23" s="159"/>
      <c r="D23" s="159"/>
      <c r="E23" s="7"/>
    </row>
    <row r="24" spans="2:5" ht="14.25" customHeight="1">
      <c r="B24" s="3"/>
      <c r="C24" s="3"/>
      <c r="D24" s="3"/>
    </row>
    <row r="25" spans="2:5" ht="26.25">
      <c r="B25" s="4" t="s">
        <v>0</v>
      </c>
      <c r="C25" s="3"/>
      <c r="D25" s="5">
        <f>'Totales y gasto'!$F$75</f>
        <v>114636</v>
      </c>
    </row>
    <row r="26" spans="2:5" ht="26.25">
      <c r="B26" s="4" t="s">
        <v>1</v>
      </c>
      <c r="C26" s="3"/>
      <c r="D26" s="5">
        <f>'Totales y gasto'!$G$75</f>
        <v>133864</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4"/>
  <sheetViews>
    <sheetView showGridLines="0" showRowColHeaders="0" topLeftCell="B6" zoomScaleNormal="100" workbookViewId="0">
      <pane ySplit="7" topLeftCell="A61" activePane="bottomLeft" state="frozen"/>
      <selection activeCell="C25" sqref="C25"/>
      <selection pane="bottomLeft" activeCell="P88" sqref="P88"/>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4"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21">
      <c r="D6" s="162" t="s">
        <v>130</v>
      </c>
      <c r="E6" s="162"/>
      <c r="F6" s="162"/>
      <c r="G6" s="162"/>
      <c r="H6" s="163"/>
      <c r="I6" s="15"/>
      <c r="J6" s="16"/>
    </row>
    <row r="7" spans="1:23" ht="20.100000000000001" customHeight="1">
      <c r="D7" s="164" t="s">
        <v>123</v>
      </c>
      <c r="E7" s="164"/>
      <c r="F7" s="164"/>
      <c r="G7" s="164"/>
      <c r="H7" s="165"/>
      <c r="I7" s="15"/>
      <c r="J7" s="16"/>
    </row>
    <row r="8" spans="1:23" ht="5.25" customHeight="1">
      <c r="D8" s="17"/>
      <c r="E8" s="18"/>
      <c r="F8" s="18"/>
      <c r="G8" s="18"/>
      <c r="H8" s="18"/>
      <c r="I8" s="18"/>
      <c r="J8" s="19"/>
    </row>
    <row r="9" spans="1:23" ht="3" customHeight="1">
      <c r="D9" s="20"/>
      <c r="E9" s="18"/>
      <c r="F9" s="18"/>
      <c r="G9" s="18"/>
      <c r="H9" s="18"/>
      <c r="I9" s="18"/>
      <c r="J9" s="19"/>
    </row>
    <row r="10" spans="1:23" s="21" customFormat="1" ht="24.95" hidden="1" customHeight="1" thickTop="1">
      <c r="D10" s="22"/>
      <c r="E10" s="166" t="s">
        <v>4</v>
      </c>
      <c r="F10" s="167"/>
      <c r="G10" s="168"/>
      <c r="H10" s="23"/>
      <c r="I10" s="24"/>
      <c r="J10" s="25"/>
    </row>
    <row r="11" spans="1:23" s="26" customFormat="1" ht="21.4" customHeight="1">
      <c r="C11" s="161" t="s">
        <v>66</v>
      </c>
      <c r="D11" s="169" t="s">
        <v>70</v>
      </c>
      <c r="E11" s="169" t="s">
        <v>67</v>
      </c>
      <c r="F11" s="169" t="s">
        <v>5</v>
      </c>
      <c r="G11" s="169" t="s">
        <v>6</v>
      </c>
      <c r="H11" s="169" t="s">
        <v>124</v>
      </c>
      <c r="I11" s="27"/>
      <c r="J11" s="28"/>
      <c r="M11" s="29"/>
    </row>
    <row r="12" spans="1:23" s="26" customFormat="1" ht="24.75" customHeight="1">
      <c r="C12" s="161"/>
      <c r="D12" s="169"/>
      <c r="E12" s="169"/>
      <c r="F12" s="169"/>
      <c r="G12" s="169"/>
      <c r="H12" s="169"/>
      <c r="I12" s="27"/>
      <c r="J12" s="28"/>
      <c r="M12" s="29"/>
    </row>
    <row r="13" spans="1:23" s="21" customFormat="1" ht="16.149999999999999" customHeight="1">
      <c r="A13" s="30"/>
      <c r="B13" s="30"/>
      <c r="C13" s="79"/>
      <c r="D13" s="79" t="s">
        <v>80</v>
      </c>
      <c r="E13" s="80">
        <v>45809</v>
      </c>
      <c r="F13" s="80">
        <v>20937</v>
      </c>
      <c r="G13" s="80">
        <v>24872</v>
      </c>
      <c r="H13" s="81">
        <v>359321396.63999999</v>
      </c>
      <c r="I13" s="31"/>
      <c r="J13" s="32">
        <f>K13-E13</f>
        <v>0</v>
      </c>
      <c r="K13" s="33">
        <f>SUM(F13:G13)</f>
        <v>45809</v>
      </c>
      <c r="L13" s="34">
        <f>SUM(H14:H21)</f>
        <v>359321396.63999999</v>
      </c>
      <c r="M13" s="35">
        <f>L13-H13</f>
        <v>0</v>
      </c>
      <c r="T13" s="67"/>
      <c r="U13" s="67"/>
      <c r="V13" s="67"/>
      <c r="W13" s="68"/>
    </row>
    <row r="14" spans="1:23" ht="16.149999999999999" customHeight="1">
      <c r="A14" s="30"/>
      <c r="B14" s="30"/>
      <c r="C14" s="82">
        <v>4</v>
      </c>
      <c r="D14" s="83" t="s">
        <v>8</v>
      </c>
      <c r="E14" s="84">
        <v>6089</v>
      </c>
      <c r="F14" s="84">
        <v>2180</v>
      </c>
      <c r="G14" s="84">
        <v>3909</v>
      </c>
      <c r="H14" s="85">
        <v>41546329.309999995</v>
      </c>
      <c r="I14" s="36"/>
      <c r="J14" s="32">
        <f t="shared" ref="J14:J75" si="0">K14-E14</f>
        <v>0</v>
      </c>
      <c r="K14" s="33">
        <f t="shared" ref="K14:K75" si="1">SUM(F14:G14)</f>
        <v>6089</v>
      </c>
      <c r="M14" s="35"/>
      <c r="T14" s="69"/>
      <c r="U14" s="69"/>
      <c r="V14" s="69"/>
      <c r="W14" s="70"/>
    </row>
    <row r="15" spans="1:23" ht="16.149999999999999" customHeight="1">
      <c r="A15" s="30"/>
      <c r="B15" s="30"/>
      <c r="C15" s="82">
        <v>11</v>
      </c>
      <c r="D15" s="83" t="s">
        <v>9</v>
      </c>
      <c r="E15" s="84">
        <v>5092</v>
      </c>
      <c r="F15" s="84">
        <v>2500</v>
      </c>
      <c r="G15" s="84">
        <v>2592</v>
      </c>
      <c r="H15" s="85">
        <v>40692209.170000002</v>
      </c>
      <c r="I15" s="36"/>
      <c r="J15" s="32">
        <f t="shared" si="0"/>
        <v>0</v>
      </c>
      <c r="K15" s="33">
        <f t="shared" si="1"/>
        <v>5092</v>
      </c>
      <c r="M15" s="35"/>
      <c r="T15" s="69"/>
      <c r="U15" s="69"/>
      <c r="V15" s="69"/>
      <c r="W15" s="70"/>
    </row>
    <row r="16" spans="1:23" ht="16.149999999999999" customHeight="1">
      <c r="A16" s="30"/>
      <c r="B16" s="30"/>
      <c r="C16" s="82">
        <v>14</v>
      </c>
      <c r="D16" s="83" t="s">
        <v>10</v>
      </c>
      <c r="E16" s="84">
        <v>4212</v>
      </c>
      <c r="F16" s="84">
        <v>1971</v>
      </c>
      <c r="G16" s="84">
        <v>2241</v>
      </c>
      <c r="H16" s="85">
        <v>32343291.349999994</v>
      </c>
      <c r="I16" s="36"/>
      <c r="J16" s="32">
        <f t="shared" si="0"/>
        <v>0</v>
      </c>
      <c r="K16" s="33">
        <f t="shared" si="1"/>
        <v>4212</v>
      </c>
      <c r="M16" s="35"/>
      <c r="T16" s="69"/>
      <c r="U16" s="69"/>
      <c r="V16" s="69"/>
      <c r="W16" s="70"/>
    </row>
    <row r="17" spans="1:23" ht="16.149999999999999" customHeight="1">
      <c r="A17" s="30"/>
      <c r="B17" s="30"/>
      <c r="C17" s="82">
        <v>18</v>
      </c>
      <c r="D17" s="83" t="s">
        <v>11</v>
      </c>
      <c r="E17" s="84">
        <v>4812</v>
      </c>
      <c r="F17" s="84">
        <v>2226</v>
      </c>
      <c r="G17" s="84">
        <v>2586</v>
      </c>
      <c r="H17" s="85">
        <v>38339632.689999998</v>
      </c>
      <c r="I17" s="36"/>
      <c r="J17" s="32">
        <f t="shared" si="0"/>
        <v>0</v>
      </c>
      <c r="K17" s="33">
        <f t="shared" si="1"/>
        <v>4812</v>
      </c>
      <c r="M17" s="35"/>
      <c r="T17" s="69"/>
      <c r="U17" s="69"/>
      <c r="V17" s="69"/>
      <c r="W17" s="70"/>
    </row>
    <row r="18" spans="1:23" ht="16.149999999999999" customHeight="1">
      <c r="A18" s="30"/>
      <c r="B18" s="30"/>
      <c r="C18" s="82">
        <v>21</v>
      </c>
      <c r="D18" s="83" t="s">
        <v>12</v>
      </c>
      <c r="E18" s="84">
        <v>3202</v>
      </c>
      <c r="F18" s="84">
        <v>1414</v>
      </c>
      <c r="G18" s="84">
        <v>1788</v>
      </c>
      <c r="H18" s="85">
        <v>23437217.780000001</v>
      </c>
      <c r="I18" s="36"/>
      <c r="J18" s="32">
        <f t="shared" si="0"/>
        <v>0</v>
      </c>
      <c r="K18" s="33">
        <f t="shared" si="1"/>
        <v>3202</v>
      </c>
      <c r="M18" s="35"/>
      <c r="T18" s="69"/>
      <c r="U18" s="69"/>
      <c r="V18" s="69"/>
      <c r="W18" s="70"/>
    </row>
    <row r="19" spans="1:23" ht="16.149999999999999" customHeight="1">
      <c r="A19" s="30"/>
      <c r="B19" s="30"/>
      <c r="C19" s="82">
        <v>23</v>
      </c>
      <c r="D19" s="83" t="s">
        <v>13</v>
      </c>
      <c r="E19" s="84">
        <v>3410</v>
      </c>
      <c r="F19" s="84">
        <v>1503</v>
      </c>
      <c r="G19" s="84">
        <v>1907</v>
      </c>
      <c r="H19" s="85">
        <v>24289171.149999999</v>
      </c>
      <c r="I19" s="36"/>
      <c r="J19" s="32">
        <f t="shared" si="0"/>
        <v>0</v>
      </c>
      <c r="K19" s="33">
        <f t="shared" si="1"/>
        <v>3410</v>
      </c>
      <c r="M19" s="35"/>
      <c r="S19" s="37"/>
      <c r="T19" s="69"/>
      <c r="U19" s="69"/>
      <c r="V19" s="69"/>
      <c r="W19" s="70"/>
    </row>
    <row r="20" spans="1:23" ht="16.149999999999999" customHeight="1">
      <c r="A20" s="30"/>
      <c r="B20" s="30"/>
      <c r="C20" s="82">
        <v>29</v>
      </c>
      <c r="D20" s="83" t="s">
        <v>14</v>
      </c>
      <c r="E20" s="84">
        <v>8155</v>
      </c>
      <c r="F20" s="84">
        <v>3897</v>
      </c>
      <c r="G20" s="84">
        <v>4258</v>
      </c>
      <c r="H20" s="85">
        <v>67858882.340000004</v>
      </c>
      <c r="I20" s="36"/>
      <c r="J20" s="32">
        <f t="shared" si="0"/>
        <v>0</v>
      </c>
      <c r="K20" s="33">
        <f t="shared" si="1"/>
        <v>8155</v>
      </c>
      <c r="M20" s="35"/>
      <c r="T20" s="69"/>
      <c r="U20" s="69"/>
      <c r="V20" s="69"/>
      <c r="W20" s="70"/>
    </row>
    <row r="21" spans="1:23" ht="16.149999999999999" customHeight="1">
      <c r="A21" s="30"/>
      <c r="B21" s="30"/>
      <c r="C21" s="82">
        <v>41</v>
      </c>
      <c r="D21" s="83" t="s">
        <v>15</v>
      </c>
      <c r="E21" s="84">
        <v>10837</v>
      </c>
      <c r="F21" s="84">
        <v>5246</v>
      </c>
      <c r="G21" s="84">
        <v>5591</v>
      </c>
      <c r="H21" s="85">
        <v>90814662.850000009</v>
      </c>
      <c r="I21" s="36"/>
      <c r="J21" s="32">
        <f t="shared" si="0"/>
        <v>0</v>
      </c>
      <c r="K21" s="33">
        <f t="shared" si="1"/>
        <v>10837</v>
      </c>
      <c r="M21" s="35"/>
      <c r="T21" s="69"/>
      <c r="U21" s="69"/>
      <c r="V21" s="69"/>
      <c r="W21" s="70"/>
    </row>
    <row r="22" spans="1:23" s="21" customFormat="1" ht="16.149999999999999" customHeight="1">
      <c r="A22" s="30"/>
      <c r="B22" s="30"/>
      <c r="C22" s="86"/>
      <c r="D22" s="79" t="s">
        <v>81</v>
      </c>
      <c r="E22" s="80">
        <v>7313</v>
      </c>
      <c r="F22" s="80">
        <v>3159</v>
      </c>
      <c r="G22" s="80">
        <v>4154</v>
      </c>
      <c r="H22" s="81">
        <v>65274238.259999998</v>
      </c>
      <c r="I22" s="31"/>
      <c r="J22" s="32">
        <f t="shared" si="0"/>
        <v>0</v>
      </c>
      <c r="K22" s="33">
        <f t="shared" si="1"/>
        <v>7313</v>
      </c>
      <c r="L22" s="34">
        <f>SUM(H23:H25)</f>
        <v>65274238.260000005</v>
      </c>
      <c r="M22" s="35">
        <f t="shared" ref="M22:M75" si="2">L22-H22</f>
        <v>0</v>
      </c>
      <c r="T22" s="67"/>
      <c r="U22" s="67"/>
      <c r="V22" s="67"/>
      <c r="W22" s="68"/>
    </row>
    <row r="23" spans="1:23" ht="16.149999999999999" customHeight="1">
      <c r="A23" s="30"/>
      <c r="B23" s="30"/>
      <c r="C23" s="87">
        <v>22</v>
      </c>
      <c r="D23" s="83" t="s">
        <v>16</v>
      </c>
      <c r="E23" s="84">
        <v>1366</v>
      </c>
      <c r="F23" s="84">
        <v>498</v>
      </c>
      <c r="G23" s="84">
        <v>868</v>
      </c>
      <c r="H23" s="85">
        <v>11602175.52</v>
      </c>
      <c r="I23" s="36"/>
      <c r="J23" s="32">
        <f t="shared" si="0"/>
        <v>0</v>
      </c>
      <c r="K23" s="33">
        <f t="shared" si="1"/>
        <v>1366</v>
      </c>
      <c r="M23" s="35"/>
      <c r="T23" s="69"/>
      <c r="U23" s="69"/>
      <c r="V23" s="69"/>
      <c r="W23" s="70"/>
    </row>
    <row r="24" spans="1:23" ht="16.149999999999999" customHeight="1">
      <c r="A24" s="30"/>
      <c r="B24" s="30"/>
      <c r="C24" s="87">
        <v>44</v>
      </c>
      <c r="D24" s="83" t="s">
        <v>17</v>
      </c>
      <c r="E24" s="84">
        <v>732</v>
      </c>
      <c r="F24" s="84">
        <v>307</v>
      </c>
      <c r="G24" s="84">
        <v>425</v>
      </c>
      <c r="H24" s="85">
        <v>5976289.54</v>
      </c>
      <c r="I24" s="36"/>
      <c r="J24" s="32">
        <f t="shared" si="0"/>
        <v>0</v>
      </c>
      <c r="K24" s="33">
        <f t="shared" si="1"/>
        <v>732</v>
      </c>
      <c r="M24" s="35"/>
      <c r="T24" s="69"/>
      <c r="U24" s="69"/>
      <c r="V24" s="69"/>
      <c r="W24" s="70"/>
    </row>
    <row r="25" spans="1:23" ht="16.149999999999999" customHeight="1">
      <c r="A25" s="30"/>
      <c r="B25" s="30"/>
      <c r="C25" s="87">
        <v>50</v>
      </c>
      <c r="D25" s="83" t="s">
        <v>18</v>
      </c>
      <c r="E25" s="84">
        <v>5215</v>
      </c>
      <c r="F25" s="84">
        <v>2354</v>
      </c>
      <c r="G25" s="84">
        <v>2861</v>
      </c>
      <c r="H25" s="85">
        <v>47695773.200000003</v>
      </c>
      <c r="I25" s="36"/>
      <c r="J25" s="32">
        <f t="shared" si="0"/>
        <v>0</v>
      </c>
      <c r="K25" s="33">
        <f t="shared" si="1"/>
        <v>5215</v>
      </c>
      <c r="M25" s="35"/>
      <c r="T25" s="69"/>
      <c r="U25" s="69"/>
      <c r="V25" s="69"/>
      <c r="W25" s="70"/>
    </row>
    <row r="26" spans="1:23" s="21" customFormat="1" ht="16.149999999999999" customHeight="1">
      <c r="A26" s="30"/>
      <c r="B26" s="30"/>
      <c r="C26" s="86">
        <v>33</v>
      </c>
      <c r="D26" s="79" t="s">
        <v>82</v>
      </c>
      <c r="E26" s="80">
        <v>3433</v>
      </c>
      <c r="F26" s="80">
        <v>1630</v>
      </c>
      <c r="G26" s="80">
        <v>1803</v>
      </c>
      <c r="H26" s="81">
        <v>31709490.34</v>
      </c>
      <c r="I26" s="31"/>
      <c r="J26" s="32">
        <f t="shared" si="0"/>
        <v>0</v>
      </c>
      <c r="K26" s="33">
        <f t="shared" si="1"/>
        <v>3433</v>
      </c>
      <c r="L26" s="34">
        <f>SUM(H26)</f>
        <v>31709490.34</v>
      </c>
      <c r="M26" s="35">
        <f t="shared" si="2"/>
        <v>0</v>
      </c>
      <c r="T26" s="67"/>
      <c r="U26" s="67"/>
      <c r="V26" s="67"/>
      <c r="W26" s="68"/>
    </row>
    <row r="27" spans="1:23" s="21" customFormat="1" ht="16.149999999999999" customHeight="1">
      <c r="A27" s="30"/>
      <c r="B27" s="30"/>
      <c r="C27" s="86">
        <v>7</v>
      </c>
      <c r="D27" s="79" t="s">
        <v>83</v>
      </c>
      <c r="E27" s="80">
        <v>6702</v>
      </c>
      <c r="F27" s="80">
        <v>3145</v>
      </c>
      <c r="G27" s="80">
        <v>3557</v>
      </c>
      <c r="H27" s="81">
        <v>62947300.379999995</v>
      </c>
      <c r="I27" s="31"/>
      <c r="J27" s="32">
        <f t="shared" si="0"/>
        <v>0</v>
      </c>
      <c r="K27" s="33">
        <f t="shared" si="1"/>
        <v>6702</v>
      </c>
      <c r="L27" s="34">
        <f>SUM(H27)</f>
        <v>62947300.379999995</v>
      </c>
      <c r="M27" s="35">
        <f t="shared" si="2"/>
        <v>0</v>
      </c>
      <c r="T27" s="67"/>
      <c r="U27" s="67"/>
      <c r="V27" s="67"/>
      <c r="W27" s="68"/>
    </row>
    <row r="28" spans="1:23" s="21" customFormat="1" ht="16.149999999999999" customHeight="1">
      <c r="A28" s="30"/>
      <c r="B28" s="30"/>
      <c r="C28" s="86"/>
      <c r="D28" s="79" t="s">
        <v>85</v>
      </c>
      <c r="E28" s="80">
        <v>8500</v>
      </c>
      <c r="F28" s="80">
        <v>4120</v>
      </c>
      <c r="G28" s="80">
        <v>4380</v>
      </c>
      <c r="H28" s="81">
        <v>72635379.829999998</v>
      </c>
      <c r="I28" s="31"/>
      <c r="J28" s="32">
        <f t="shared" si="0"/>
        <v>0</v>
      </c>
      <c r="K28" s="33">
        <f t="shared" si="1"/>
        <v>8500</v>
      </c>
      <c r="L28" s="34">
        <f>SUM(H29:H30)</f>
        <v>72635379.829999998</v>
      </c>
      <c r="M28" s="35">
        <f t="shared" si="2"/>
        <v>0</v>
      </c>
      <c r="T28" s="67"/>
      <c r="U28" s="67"/>
      <c r="V28" s="67"/>
      <c r="W28" s="68"/>
    </row>
    <row r="29" spans="1:23" ht="16.149999999999999" customHeight="1">
      <c r="A29" s="30"/>
      <c r="B29" s="30"/>
      <c r="C29" s="87">
        <v>35</v>
      </c>
      <c r="D29" s="83" t="s">
        <v>19</v>
      </c>
      <c r="E29" s="84">
        <v>4444</v>
      </c>
      <c r="F29" s="84">
        <v>2165</v>
      </c>
      <c r="G29" s="84">
        <v>2279</v>
      </c>
      <c r="H29" s="85">
        <v>38456113.349999994</v>
      </c>
      <c r="I29" s="36"/>
      <c r="J29" s="32">
        <f t="shared" si="0"/>
        <v>0</v>
      </c>
      <c r="K29" s="33">
        <f t="shared" si="1"/>
        <v>4444</v>
      </c>
      <c r="M29" s="35"/>
      <c r="T29" s="69"/>
      <c r="U29" s="69"/>
      <c r="V29" s="69"/>
      <c r="W29" s="70"/>
    </row>
    <row r="30" spans="1:23" ht="16.149999999999999" customHeight="1">
      <c r="A30" s="30"/>
      <c r="B30" s="30"/>
      <c r="C30" s="87">
        <v>38</v>
      </c>
      <c r="D30" s="83" t="s">
        <v>20</v>
      </c>
      <c r="E30" s="84">
        <v>4056</v>
      </c>
      <c r="F30" s="84">
        <v>1955</v>
      </c>
      <c r="G30" s="84">
        <v>2101</v>
      </c>
      <c r="H30" s="85">
        <v>34179266.480000004</v>
      </c>
      <c r="I30" s="36"/>
      <c r="J30" s="32">
        <f t="shared" si="0"/>
        <v>0</v>
      </c>
      <c r="K30" s="33">
        <f t="shared" si="1"/>
        <v>4056</v>
      </c>
      <c r="M30" s="35"/>
      <c r="T30" s="69"/>
      <c r="U30" s="69"/>
      <c r="V30" s="69"/>
      <c r="W30" s="70"/>
    </row>
    <row r="31" spans="1:23" s="21" customFormat="1" ht="16.149999999999999" customHeight="1">
      <c r="A31" s="30"/>
      <c r="B31" s="30"/>
      <c r="C31" s="86">
        <v>39</v>
      </c>
      <c r="D31" s="79" t="s">
        <v>86</v>
      </c>
      <c r="E31" s="80">
        <v>2349</v>
      </c>
      <c r="F31" s="80">
        <v>1119</v>
      </c>
      <c r="G31" s="80">
        <v>1230</v>
      </c>
      <c r="H31" s="81">
        <v>21320819.509999998</v>
      </c>
      <c r="I31" s="31"/>
      <c r="J31" s="32">
        <f t="shared" si="0"/>
        <v>0</v>
      </c>
      <c r="K31" s="33">
        <f t="shared" si="1"/>
        <v>2349</v>
      </c>
      <c r="L31" s="34">
        <f>SUM(H31)</f>
        <v>21320819.509999998</v>
      </c>
      <c r="M31" s="35">
        <f t="shared" si="2"/>
        <v>0</v>
      </c>
      <c r="T31" s="67"/>
      <c r="U31" s="67"/>
      <c r="V31" s="67"/>
      <c r="W31" s="68"/>
    </row>
    <row r="32" spans="1:23" s="21" customFormat="1" ht="16.149999999999999" customHeight="1">
      <c r="A32" s="30"/>
      <c r="B32" s="30"/>
      <c r="C32" s="86"/>
      <c r="D32" s="79" t="s">
        <v>87</v>
      </c>
      <c r="E32" s="80">
        <v>9891</v>
      </c>
      <c r="F32" s="80">
        <v>4590</v>
      </c>
      <c r="G32" s="80">
        <v>5301</v>
      </c>
      <c r="H32" s="81">
        <v>84560902.809999987</v>
      </c>
      <c r="I32" s="31"/>
      <c r="J32" s="32">
        <f t="shared" si="0"/>
        <v>0</v>
      </c>
      <c r="K32" s="33">
        <f t="shared" si="1"/>
        <v>9891</v>
      </c>
      <c r="L32" s="34">
        <f>SUM(H33:H41)</f>
        <v>84560902.810000002</v>
      </c>
      <c r="M32" s="35">
        <f t="shared" si="2"/>
        <v>0</v>
      </c>
      <c r="T32" s="67"/>
      <c r="U32" s="67"/>
      <c r="V32" s="67"/>
      <c r="W32" s="68"/>
    </row>
    <row r="33" spans="1:23" ht="16.149999999999999" customHeight="1">
      <c r="A33" s="30"/>
      <c r="B33" s="30"/>
      <c r="C33" s="87">
        <v>5</v>
      </c>
      <c r="D33" s="88" t="s">
        <v>21</v>
      </c>
      <c r="E33" s="84">
        <v>635</v>
      </c>
      <c r="F33" s="84">
        <v>288</v>
      </c>
      <c r="G33" s="84">
        <v>347</v>
      </c>
      <c r="H33" s="85">
        <v>5028667.33</v>
      </c>
      <c r="I33" s="36"/>
      <c r="J33" s="32">
        <f t="shared" si="0"/>
        <v>0</v>
      </c>
      <c r="K33" s="33">
        <f t="shared" si="1"/>
        <v>635</v>
      </c>
      <c r="M33" s="35"/>
      <c r="T33" s="69"/>
      <c r="U33" s="69"/>
      <c r="V33" s="69"/>
      <c r="W33" s="70"/>
    </row>
    <row r="34" spans="1:23" ht="16.149999999999999" customHeight="1">
      <c r="A34" s="30"/>
      <c r="B34" s="30"/>
      <c r="C34" s="87">
        <v>9</v>
      </c>
      <c r="D34" s="88" t="s">
        <v>22</v>
      </c>
      <c r="E34" s="84">
        <v>1672</v>
      </c>
      <c r="F34" s="84">
        <v>767</v>
      </c>
      <c r="G34" s="84">
        <v>905</v>
      </c>
      <c r="H34" s="85">
        <v>15280907.370000001</v>
      </c>
      <c r="I34" s="36"/>
      <c r="J34" s="32">
        <f t="shared" si="0"/>
        <v>0</v>
      </c>
      <c r="K34" s="33">
        <f t="shared" si="1"/>
        <v>1672</v>
      </c>
      <c r="M34" s="35"/>
      <c r="T34" s="69"/>
      <c r="U34" s="69"/>
      <c r="V34" s="69"/>
      <c r="W34" s="70"/>
    </row>
    <row r="35" spans="1:23" ht="16.149999999999999" customHeight="1">
      <c r="A35" s="30"/>
      <c r="B35" s="30"/>
      <c r="C35" s="87">
        <v>24</v>
      </c>
      <c r="D35" s="83" t="s">
        <v>23</v>
      </c>
      <c r="E35" s="84">
        <v>1549</v>
      </c>
      <c r="F35" s="84">
        <v>731</v>
      </c>
      <c r="G35" s="84">
        <v>818</v>
      </c>
      <c r="H35" s="85">
        <v>12529971.609999999</v>
      </c>
      <c r="I35" s="36"/>
      <c r="J35" s="32">
        <f t="shared" si="0"/>
        <v>0</v>
      </c>
      <c r="K35" s="33">
        <f t="shared" si="1"/>
        <v>1549</v>
      </c>
      <c r="M35" s="35"/>
      <c r="T35" s="69"/>
      <c r="U35" s="69"/>
      <c r="V35" s="69"/>
      <c r="W35" s="70"/>
    </row>
    <row r="36" spans="1:23" ht="16.149999999999999" customHeight="1">
      <c r="A36" s="30"/>
      <c r="B36" s="30"/>
      <c r="C36" s="87">
        <v>34</v>
      </c>
      <c r="D36" s="83" t="s">
        <v>24</v>
      </c>
      <c r="E36" s="84">
        <v>586</v>
      </c>
      <c r="F36" s="84">
        <v>265</v>
      </c>
      <c r="G36" s="84">
        <v>321</v>
      </c>
      <c r="H36" s="85">
        <v>4983415.92</v>
      </c>
      <c r="I36" s="36"/>
      <c r="J36" s="32">
        <f t="shared" si="0"/>
        <v>0</v>
      </c>
      <c r="K36" s="33">
        <f t="shared" si="1"/>
        <v>586</v>
      </c>
      <c r="M36" s="35"/>
      <c r="T36" s="69"/>
      <c r="U36" s="69"/>
      <c r="V36" s="69"/>
      <c r="W36" s="70"/>
    </row>
    <row r="37" spans="1:23" ht="16.149999999999999" customHeight="1">
      <c r="A37" s="30"/>
      <c r="B37" s="30"/>
      <c r="C37" s="87">
        <v>37</v>
      </c>
      <c r="D37" s="83" t="s">
        <v>25</v>
      </c>
      <c r="E37" s="84">
        <v>1312</v>
      </c>
      <c r="F37" s="84">
        <v>618</v>
      </c>
      <c r="G37" s="84">
        <v>694</v>
      </c>
      <c r="H37" s="85">
        <v>10448179.559999999</v>
      </c>
      <c r="I37" s="36"/>
      <c r="J37" s="32">
        <f t="shared" si="0"/>
        <v>0</v>
      </c>
      <c r="K37" s="33">
        <f t="shared" si="1"/>
        <v>1312</v>
      </c>
      <c r="M37" s="35"/>
      <c r="T37" s="69"/>
      <c r="U37" s="69"/>
      <c r="V37" s="69"/>
      <c r="W37" s="70"/>
    </row>
    <row r="38" spans="1:23" ht="16.149999999999999" customHeight="1">
      <c r="A38" s="30"/>
      <c r="B38" s="30"/>
      <c r="C38" s="87">
        <v>40</v>
      </c>
      <c r="D38" s="83" t="s">
        <v>26</v>
      </c>
      <c r="E38" s="84">
        <v>793</v>
      </c>
      <c r="F38" s="84">
        <v>356</v>
      </c>
      <c r="G38" s="84">
        <v>437</v>
      </c>
      <c r="H38" s="85">
        <v>6825870.2899999991</v>
      </c>
      <c r="I38" s="36"/>
      <c r="J38" s="32">
        <f t="shared" si="0"/>
        <v>0</v>
      </c>
      <c r="K38" s="33">
        <f t="shared" si="1"/>
        <v>793</v>
      </c>
      <c r="M38" s="35"/>
      <c r="R38" s="37"/>
      <c r="T38" s="69"/>
      <c r="U38" s="69"/>
      <c r="V38" s="69"/>
      <c r="W38" s="70"/>
    </row>
    <row r="39" spans="1:23" ht="16.149999999999999" customHeight="1">
      <c r="A39" s="30"/>
      <c r="B39" s="30"/>
      <c r="C39" s="87">
        <v>42</v>
      </c>
      <c r="D39" s="83" t="s">
        <v>27</v>
      </c>
      <c r="E39" s="84">
        <v>485</v>
      </c>
      <c r="F39" s="84">
        <v>216</v>
      </c>
      <c r="G39" s="84">
        <v>269</v>
      </c>
      <c r="H39" s="85">
        <v>3800815.76</v>
      </c>
      <c r="I39" s="36"/>
      <c r="J39" s="32">
        <f t="shared" si="0"/>
        <v>0</v>
      </c>
      <c r="K39" s="33">
        <f t="shared" si="1"/>
        <v>485</v>
      </c>
      <c r="M39" s="35"/>
      <c r="T39" s="69"/>
      <c r="U39" s="69"/>
      <c r="V39" s="69"/>
      <c r="W39" s="70"/>
    </row>
    <row r="40" spans="1:23" ht="16.149999999999999" customHeight="1">
      <c r="A40" s="30"/>
      <c r="B40" s="30"/>
      <c r="C40" s="87">
        <v>47</v>
      </c>
      <c r="D40" s="83" t="s">
        <v>28</v>
      </c>
      <c r="E40" s="84">
        <v>2396</v>
      </c>
      <c r="F40" s="84">
        <v>1138</v>
      </c>
      <c r="G40" s="84">
        <v>1258</v>
      </c>
      <c r="H40" s="85">
        <v>21590146.969999999</v>
      </c>
      <c r="I40" s="36"/>
      <c r="J40" s="32">
        <f t="shared" si="0"/>
        <v>0</v>
      </c>
      <c r="K40" s="33">
        <f t="shared" si="1"/>
        <v>2396</v>
      </c>
      <c r="M40" s="35"/>
      <c r="T40" s="69"/>
      <c r="U40" s="69"/>
      <c r="V40" s="69"/>
      <c r="W40" s="70"/>
    </row>
    <row r="41" spans="1:23" ht="16.149999999999999" customHeight="1">
      <c r="A41" s="30"/>
      <c r="B41" s="30"/>
      <c r="C41" s="87">
        <v>49</v>
      </c>
      <c r="D41" s="83" t="s">
        <v>29</v>
      </c>
      <c r="E41" s="84">
        <v>463</v>
      </c>
      <c r="F41" s="84">
        <v>211</v>
      </c>
      <c r="G41" s="84">
        <v>252</v>
      </c>
      <c r="H41" s="85">
        <v>4072928</v>
      </c>
      <c r="I41" s="36"/>
      <c r="J41" s="32">
        <f t="shared" si="0"/>
        <v>0</v>
      </c>
      <c r="K41" s="33">
        <f t="shared" si="1"/>
        <v>463</v>
      </c>
      <c r="M41" s="35"/>
      <c r="T41" s="69"/>
      <c r="U41" s="69"/>
      <c r="V41" s="69"/>
      <c r="W41" s="70"/>
    </row>
    <row r="42" spans="1:23" s="21" customFormat="1" ht="16.149999999999999" customHeight="1">
      <c r="A42" s="30"/>
      <c r="B42" s="30"/>
      <c r="C42" s="86"/>
      <c r="D42" s="79" t="s">
        <v>88</v>
      </c>
      <c r="E42" s="80">
        <v>10900</v>
      </c>
      <c r="F42" s="80">
        <v>4758</v>
      </c>
      <c r="G42" s="80">
        <v>6142</v>
      </c>
      <c r="H42" s="81">
        <v>90300166.659999996</v>
      </c>
      <c r="I42" s="31"/>
      <c r="J42" s="32">
        <f t="shared" si="0"/>
        <v>0</v>
      </c>
      <c r="K42" s="33">
        <f t="shared" si="1"/>
        <v>10900</v>
      </c>
      <c r="L42" s="34">
        <f>SUM(H43:H47)</f>
        <v>90300166.659999996</v>
      </c>
      <c r="M42" s="35">
        <f t="shared" si="2"/>
        <v>0</v>
      </c>
      <c r="T42" s="67"/>
      <c r="U42" s="67"/>
      <c r="V42" s="67"/>
      <c r="W42" s="68"/>
    </row>
    <row r="43" spans="1:23" ht="16.149999999999999" customHeight="1">
      <c r="A43" s="30"/>
      <c r="B43" s="30"/>
      <c r="C43" s="87">
        <v>2</v>
      </c>
      <c r="D43" s="83" t="s">
        <v>30</v>
      </c>
      <c r="E43" s="84">
        <v>2087</v>
      </c>
      <c r="F43" s="84">
        <v>916</v>
      </c>
      <c r="G43" s="84">
        <v>1171</v>
      </c>
      <c r="H43" s="85">
        <v>16803810.670000002</v>
      </c>
      <c r="I43" s="36"/>
      <c r="J43" s="32">
        <f t="shared" si="0"/>
        <v>0</v>
      </c>
      <c r="K43" s="33">
        <f t="shared" si="1"/>
        <v>2087</v>
      </c>
      <c r="M43" s="35"/>
      <c r="T43" s="69"/>
      <c r="U43" s="69"/>
      <c r="V43" s="69"/>
      <c r="W43" s="70"/>
    </row>
    <row r="44" spans="1:23" ht="16.149999999999999" customHeight="1">
      <c r="A44" s="30"/>
      <c r="B44" s="30"/>
      <c r="C44" s="87">
        <v>13</v>
      </c>
      <c r="D44" s="83" t="s">
        <v>31</v>
      </c>
      <c r="E44" s="84">
        <v>2320</v>
      </c>
      <c r="F44" s="84">
        <v>1068</v>
      </c>
      <c r="G44" s="84">
        <v>1252</v>
      </c>
      <c r="H44" s="85">
        <v>18550890.43</v>
      </c>
      <c r="I44" s="36"/>
      <c r="J44" s="32">
        <f t="shared" si="0"/>
        <v>0</v>
      </c>
      <c r="K44" s="33">
        <f t="shared" si="1"/>
        <v>2320</v>
      </c>
      <c r="M44" s="35"/>
      <c r="T44" s="69"/>
      <c r="U44" s="69"/>
      <c r="V44" s="69"/>
      <c r="W44" s="70"/>
    </row>
    <row r="45" spans="1:23" ht="16.149999999999999" customHeight="1">
      <c r="A45" s="30"/>
      <c r="B45" s="30"/>
      <c r="C45" s="87">
        <v>16</v>
      </c>
      <c r="D45" s="83" t="s">
        <v>32</v>
      </c>
      <c r="E45" s="84">
        <v>1072</v>
      </c>
      <c r="F45" s="84">
        <v>461</v>
      </c>
      <c r="G45" s="84">
        <v>611</v>
      </c>
      <c r="H45" s="85">
        <v>8110133.1700000009</v>
      </c>
      <c r="I45" s="36"/>
      <c r="J45" s="32">
        <f t="shared" si="0"/>
        <v>0</v>
      </c>
      <c r="K45" s="33">
        <f t="shared" si="1"/>
        <v>1072</v>
      </c>
      <c r="M45" s="35"/>
      <c r="T45" s="69"/>
      <c r="U45" s="69"/>
      <c r="V45" s="69"/>
      <c r="W45" s="70"/>
    </row>
    <row r="46" spans="1:23" ht="16.149999999999999" customHeight="1">
      <c r="A46" s="30"/>
      <c r="B46" s="30"/>
      <c r="C46" s="87">
        <v>19</v>
      </c>
      <c r="D46" s="83" t="s">
        <v>33</v>
      </c>
      <c r="E46" s="84">
        <v>1576</v>
      </c>
      <c r="F46" s="84">
        <v>685</v>
      </c>
      <c r="G46" s="84">
        <v>891</v>
      </c>
      <c r="H46" s="85">
        <v>14073402.440000001</v>
      </c>
      <c r="I46" s="36"/>
      <c r="J46" s="32">
        <f t="shared" si="0"/>
        <v>0</v>
      </c>
      <c r="K46" s="33">
        <f t="shared" si="1"/>
        <v>1576</v>
      </c>
      <c r="M46" s="35"/>
      <c r="T46" s="69"/>
      <c r="U46" s="69"/>
      <c r="V46" s="69"/>
      <c r="W46" s="70"/>
    </row>
    <row r="47" spans="1:23" ht="16.149999999999999" customHeight="1">
      <c r="A47" s="30"/>
      <c r="B47" s="30"/>
      <c r="C47" s="87">
        <v>45</v>
      </c>
      <c r="D47" s="83" t="s">
        <v>34</v>
      </c>
      <c r="E47" s="84">
        <v>3845</v>
      </c>
      <c r="F47" s="84">
        <v>1628</v>
      </c>
      <c r="G47" s="84">
        <v>2217</v>
      </c>
      <c r="H47" s="85">
        <v>32761929.949999996</v>
      </c>
      <c r="I47" s="36"/>
      <c r="J47" s="32">
        <f t="shared" si="0"/>
        <v>0</v>
      </c>
      <c r="K47" s="33">
        <f t="shared" si="1"/>
        <v>3845</v>
      </c>
      <c r="M47" s="35"/>
      <c r="T47" s="69"/>
      <c r="U47" s="69"/>
      <c r="V47" s="69"/>
      <c r="W47" s="70"/>
    </row>
    <row r="48" spans="1:23" s="21" customFormat="1" ht="16.149999999999999" customHeight="1">
      <c r="A48" s="30"/>
      <c r="B48" s="30"/>
      <c r="C48" s="86"/>
      <c r="D48" s="79" t="s">
        <v>50</v>
      </c>
      <c r="E48" s="80">
        <v>44771</v>
      </c>
      <c r="F48" s="80">
        <v>19645</v>
      </c>
      <c r="G48" s="80">
        <v>25126</v>
      </c>
      <c r="H48" s="81">
        <v>449827990.12</v>
      </c>
      <c r="I48" s="31"/>
      <c r="J48" s="32">
        <f t="shared" si="0"/>
        <v>0</v>
      </c>
      <c r="K48" s="33">
        <f t="shared" si="1"/>
        <v>44771</v>
      </c>
      <c r="L48" s="34">
        <f>SUM(H49:H52)</f>
        <v>449827990.12</v>
      </c>
      <c r="M48" s="35">
        <f t="shared" si="2"/>
        <v>0</v>
      </c>
      <c r="T48" s="67"/>
      <c r="U48" s="67"/>
      <c r="V48" s="67"/>
      <c r="W48" s="68"/>
    </row>
    <row r="49" spans="1:23" ht="16.149999999999999" customHeight="1">
      <c r="A49" s="30"/>
      <c r="B49" s="30"/>
      <c r="C49" s="87">
        <v>8</v>
      </c>
      <c r="D49" s="83" t="s">
        <v>35</v>
      </c>
      <c r="E49" s="84">
        <v>32663</v>
      </c>
      <c r="F49" s="84">
        <v>14805</v>
      </c>
      <c r="G49" s="84">
        <v>17858</v>
      </c>
      <c r="H49" s="85">
        <v>340976188.31999999</v>
      </c>
      <c r="I49" s="36"/>
      <c r="J49" s="32">
        <f t="shared" si="0"/>
        <v>0</v>
      </c>
      <c r="K49" s="33">
        <f t="shared" si="1"/>
        <v>32663</v>
      </c>
      <c r="M49" s="35"/>
      <c r="T49" s="69"/>
      <c r="U49" s="69"/>
      <c r="V49" s="69"/>
      <c r="W49" s="70"/>
    </row>
    <row r="50" spans="1:23" ht="16.149999999999999" customHeight="1">
      <c r="A50" s="30"/>
      <c r="B50" s="30"/>
      <c r="C50" s="87">
        <v>17</v>
      </c>
      <c r="D50" s="83" t="s">
        <v>71</v>
      </c>
      <c r="E50" s="84">
        <v>4827</v>
      </c>
      <c r="F50" s="84">
        <v>1974</v>
      </c>
      <c r="G50" s="84">
        <v>2853</v>
      </c>
      <c r="H50" s="85">
        <v>43701007.120000005</v>
      </c>
      <c r="I50" s="36"/>
      <c r="J50" s="32">
        <f t="shared" si="0"/>
        <v>0</v>
      </c>
      <c r="K50" s="33">
        <f t="shared" si="1"/>
        <v>4827</v>
      </c>
      <c r="M50" s="35"/>
      <c r="T50" s="69"/>
      <c r="U50" s="69"/>
      <c r="V50" s="69"/>
      <c r="W50" s="70"/>
    </row>
    <row r="51" spans="1:23" ht="16.149999999999999" customHeight="1">
      <c r="A51" s="30"/>
      <c r="B51" s="30"/>
      <c r="C51" s="87">
        <v>25</v>
      </c>
      <c r="D51" s="83" t="s">
        <v>72</v>
      </c>
      <c r="E51" s="84">
        <v>3082</v>
      </c>
      <c r="F51" s="84">
        <v>1101</v>
      </c>
      <c r="G51" s="84">
        <v>1981</v>
      </c>
      <c r="H51" s="85">
        <v>26569324.150000002</v>
      </c>
      <c r="I51" s="36"/>
      <c r="J51" s="32">
        <f t="shared" si="0"/>
        <v>0</v>
      </c>
      <c r="K51" s="33">
        <f t="shared" si="1"/>
        <v>3082</v>
      </c>
      <c r="M51" s="35"/>
      <c r="T51" s="69"/>
      <c r="U51" s="69"/>
      <c r="V51" s="69"/>
      <c r="W51" s="70"/>
    </row>
    <row r="52" spans="1:23" ht="16.149999999999999" customHeight="1">
      <c r="A52" s="30"/>
      <c r="B52" s="30"/>
      <c r="C52" s="87">
        <v>43</v>
      </c>
      <c r="D52" s="83" t="s">
        <v>36</v>
      </c>
      <c r="E52" s="84">
        <v>4199</v>
      </c>
      <c r="F52" s="84">
        <v>1765</v>
      </c>
      <c r="G52" s="84">
        <v>2434</v>
      </c>
      <c r="H52" s="85">
        <v>38581470.530000001</v>
      </c>
      <c r="I52" s="36"/>
      <c r="J52" s="32">
        <f t="shared" si="0"/>
        <v>0</v>
      </c>
      <c r="K52" s="33">
        <f t="shared" si="1"/>
        <v>4199</v>
      </c>
      <c r="M52" s="35"/>
      <c r="T52" s="69"/>
      <c r="U52" s="69"/>
      <c r="V52" s="69"/>
      <c r="W52" s="70"/>
    </row>
    <row r="53" spans="1:23" s="21" customFormat="1" ht="16.149999999999999" customHeight="1">
      <c r="A53" s="30"/>
      <c r="B53" s="30"/>
      <c r="C53" s="86"/>
      <c r="D53" s="79" t="s">
        <v>91</v>
      </c>
      <c r="E53" s="80">
        <v>25951</v>
      </c>
      <c r="F53" s="80">
        <v>11894</v>
      </c>
      <c r="G53" s="80">
        <v>14057</v>
      </c>
      <c r="H53" s="81">
        <v>227344268.77000001</v>
      </c>
      <c r="I53" s="31"/>
      <c r="J53" s="32">
        <f>K53-E53</f>
        <v>0</v>
      </c>
      <c r="K53" s="33">
        <f>SUM(F53:G53)</f>
        <v>25951</v>
      </c>
      <c r="L53" s="34">
        <f>SUM(H54:H56)</f>
        <v>227344268.77000004</v>
      </c>
      <c r="M53" s="35">
        <f>L53-H53</f>
        <v>0</v>
      </c>
      <c r="T53" s="67"/>
      <c r="U53" s="67"/>
      <c r="V53" s="67"/>
      <c r="W53" s="68"/>
    </row>
    <row r="54" spans="1:23" ht="16.149999999999999" customHeight="1">
      <c r="A54" s="30"/>
      <c r="B54" s="30"/>
      <c r="C54" s="87">
        <v>3</v>
      </c>
      <c r="D54" s="83" t="s">
        <v>73</v>
      </c>
      <c r="E54" s="84">
        <v>8721</v>
      </c>
      <c r="F54" s="84">
        <v>3965</v>
      </c>
      <c r="G54" s="84">
        <v>4756</v>
      </c>
      <c r="H54" s="85">
        <v>71745463.700000018</v>
      </c>
      <c r="I54" s="36"/>
      <c r="J54" s="32">
        <f>K54-E54</f>
        <v>0</v>
      </c>
      <c r="K54" s="33">
        <f>SUM(F54:G54)</f>
        <v>8721</v>
      </c>
      <c r="M54" s="35"/>
      <c r="T54" s="69"/>
      <c r="U54" s="69"/>
      <c r="V54" s="69"/>
      <c r="W54" s="70"/>
    </row>
    <row r="55" spans="1:23" ht="16.149999999999999" customHeight="1">
      <c r="A55" s="30"/>
      <c r="B55" s="30"/>
      <c r="C55" s="87">
        <v>12</v>
      </c>
      <c r="D55" s="83" t="s">
        <v>74</v>
      </c>
      <c r="E55" s="84">
        <v>3128</v>
      </c>
      <c r="F55" s="84">
        <v>1406</v>
      </c>
      <c r="G55" s="84">
        <v>1722</v>
      </c>
      <c r="H55" s="85">
        <v>27239952.66</v>
      </c>
      <c r="I55" s="36"/>
      <c r="J55" s="32">
        <f>K55-E55</f>
        <v>0</v>
      </c>
      <c r="K55" s="33">
        <f>SUM(F55:G55)</f>
        <v>3128</v>
      </c>
      <c r="M55" s="35"/>
      <c r="T55" s="69"/>
      <c r="U55" s="69"/>
      <c r="V55" s="69"/>
      <c r="W55" s="70"/>
    </row>
    <row r="56" spans="1:23" ht="16.149999999999999" customHeight="1">
      <c r="A56" s="30"/>
      <c r="B56" s="30"/>
      <c r="C56" s="87">
        <v>46</v>
      </c>
      <c r="D56" s="83" t="s">
        <v>41</v>
      </c>
      <c r="E56" s="84">
        <v>14102</v>
      </c>
      <c r="F56" s="84">
        <v>6523</v>
      </c>
      <c r="G56" s="84">
        <v>7579</v>
      </c>
      <c r="H56" s="85">
        <v>128358852.41000001</v>
      </c>
      <c r="I56" s="36"/>
      <c r="J56" s="32">
        <f>K56-E56</f>
        <v>0</v>
      </c>
      <c r="K56" s="33">
        <f>SUM(F56:G56)</f>
        <v>14102</v>
      </c>
      <c r="M56" s="35"/>
      <c r="T56" s="69"/>
      <c r="U56" s="69"/>
      <c r="V56" s="69"/>
      <c r="W56" s="70"/>
    </row>
    <row r="57" spans="1:23" s="21" customFormat="1" ht="16.149999999999999" customHeight="1">
      <c r="A57" s="30"/>
      <c r="B57" s="30"/>
      <c r="C57" s="86"/>
      <c r="D57" s="79" t="s">
        <v>52</v>
      </c>
      <c r="E57" s="80">
        <v>5055</v>
      </c>
      <c r="F57" s="80">
        <v>2468</v>
      </c>
      <c r="G57" s="80">
        <v>2587</v>
      </c>
      <c r="H57" s="81">
        <v>37777923.490000002</v>
      </c>
      <c r="I57" s="31"/>
      <c r="J57" s="32">
        <f t="shared" si="0"/>
        <v>0</v>
      </c>
      <c r="K57" s="33">
        <f t="shared" si="1"/>
        <v>5055</v>
      </c>
      <c r="L57" s="34">
        <f>SUM(H58:H59)</f>
        <v>37777923.490000002</v>
      </c>
      <c r="M57" s="35">
        <f t="shared" si="2"/>
        <v>0</v>
      </c>
      <c r="T57" s="67"/>
      <c r="U57" s="67"/>
      <c r="V57" s="67"/>
      <c r="W57" s="68"/>
    </row>
    <row r="58" spans="1:23" ht="16.149999999999999" customHeight="1">
      <c r="A58" s="30"/>
      <c r="B58" s="30"/>
      <c r="C58" s="87">
        <v>6</v>
      </c>
      <c r="D58" s="83" t="s">
        <v>37</v>
      </c>
      <c r="E58" s="84">
        <v>3425</v>
      </c>
      <c r="F58" s="84">
        <v>1680</v>
      </c>
      <c r="G58" s="84">
        <v>1745</v>
      </c>
      <c r="H58" s="85">
        <v>25213041.710000001</v>
      </c>
      <c r="I58" s="36"/>
      <c r="J58" s="32">
        <f t="shared" si="0"/>
        <v>0</v>
      </c>
      <c r="K58" s="33">
        <f t="shared" si="1"/>
        <v>3425</v>
      </c>
      <c r="M58" s="35"/>
      <c r="T58" s="69"/>
      <c r="U58" s="69"/>
      <c r="V58" s="69"/>
      <c r="W58" s="70"/>
    </row>
    <row r="59" spans="1:23" ht="16.149999999999999" customHeight="1">
      <c r="A59" s="30"/>
      <c r="B59" s="30"/>
      <c r="C59" s="87">
        <v>10</v>
      </c>
      <c r="D59" s="83" t="s">
        <v>38</v>
      </c>
      <c r="E59" s="84">
        <v>1630</v>
      </c>
      <c r="F59" s="84">
        <v>788</v>
      </c>
      <c r="G59" s="84">
        <v>842</v>
      </c>
      <c r="H59" s="85">
        <v>12564881.779999999</v>
      </c>
      <c r="I59" s="36"/>
      <c r="J59" s="32">
        <f t="shared" si="0"/>
        <v>0</v>
      </c>
      <c r="K59" s="33">
        <f t="shared" si="1"/>
        <v>1630</v>
      </c>
      <c r="M59" s="35"/>
      <c r="T59" s="69"/>
      <c r="U59" s="69"/>
      <c r="V59" s="69"/>
      <c r="W59" s="70"/>
    </row>
    <row r="60" spans="1:23" s="21" customFormat="1" ht="16.149999999999999" customHeight="1">
      <c r="A60" s="30"/>
      <c r="B60" s="30"/>
      <c r="C60" s="86"/>
      <c r="D60" s="79" t="s">
        <v>53</v>
      </c>
      <c r="E60" s="80">
        <v>10149</v>
      </c>
      <c r="F60" s="80">
        <v>4974</v>
      </c>
      <c r="G60" s="80">
        <v>5175</v>
      </c>
      <c r="H60" s="81">
        <v>88614324.280000001</v>
      </c>
      <c r="I60" s="31"/>
      <c r="J60" s="32">
        <f t="shared" si="0"/>
        <v>0</v>
      </c>
      <c r="K60" s="33">
        <f t="shared" si="1"/>
        <v>10149</v>
      </c>
      <c r="L60" s="34">
        <f>SUM(H61:H64)</f>
        <v>88614324.280000001</v>
      </c>
      <c r="M60" s="35">
        <f t="shared" si="2"/>
        <v>0</v>
      </c>
      <c r="T60" s="67"/>
      <c r="U60" s="67"/>
      <c r="V60" s="67"/>
      <c r="W60" s="68"/>
    </row>
    <row r="61" spans="1:23" ht="16.149999999999999" customHeight="1">
      <c r="A61" s="30"/>
      <c r="B61" s="30"/>
      <c r="C61" s="87">
        <v>15</v>
      </c>
      <c r="D61" s="83" t="s">
        <v>75</v>
      </c>
      <c r="E61" s="84">
        <v>4389</v>
      </c>
      <c r="F61" s="84">
        <v>2185</v>
      </c>
      <c r="G61" s="84">
        <v>2204</v>
      </c>
      <c r="H61" s="85">
        <v>40133016.32</v>
      </c>
      <c r="I61" s="36"/>
      <c r="J61" s="32">
        <f t="shared" si="0"/>
        <v>0</v>
      </c>
      <c r="K61" s="33">
        <f t="shared" si="1"/>
        <v>4389</v>
      </c>
      <c r="M61" s="35"/>
      <c r="T61" s="69"/>
      <c r="U61" s="69"/>
      <c r="V61" s="69"/>
      <c r="W61" s="70"/>
    </row>
    <row r="62" spans="1:23" ht="16.149999999999999" customHeight="1">
      <c r="A62" s="30"/>
      <c r="B62" s="30"/>
      <c r="C62" s="87">
        <v>27</v>
      </c>
      <c r="D62" s="83" t="s">
        <v>39</v>
      </c>
      <c r="E62" s="84">
        <v>1253</v>
      </c>
      <c r="F62" s="84">
        <v>603</v>
      </c>
      <c r="G62" s="84">
        <v>650</v>
      </c>
      <c r="H62" s="85">
        <v>9787593.3999999985</v>
      </c>
      <c r="I62" s="36"/>
      <c r="J62" s="32">
        <f t="shared" si="0"/>
        <v>0</v>
      </c>
      <c r="K62" s="33">
        <f t="shared" si="1"/>
        <v>1253</v>
      </c>
      <c r="M62" s="35"/>
      <c r="T62" s="69"/>
      <c r="U62" s="69"/>
      <c r="V62" s="69"/>
      <c r="W62" s="70"/>
    </row>
    <row r="63" spans="1:23" ht="16.149999999999999" customHeight="1">
      <c r="A63" s="30"/>
      <c r="B63" s="30"/>
      <c r="C63" s="87">
        <v>32</v>
      </c>
      <c r="D63" s="83" t="s">
        <v>76</v>
      </c>
      <c r="E63" s="84">
        <v>947</v>
      </c>
      <c r="F63" s="84">
        <v>446</v>
      </c>
      <c r="G63" s="84">
        <v>501</v>
      </c>
      <c r="H63" s="85">
        <v>7740907.3500000015</v>
      </c>
      <c r="I63" s="36"/>
      <c r="J63" s="32">
        <f t="shared" si="0"/>
        <v>0</v>
      </c>
      <c r="K63" s="33">
        <f t="shared" si="1"/>
        <v>947</v>
      </c>
      <c r="M63" s="35"/>
      <c r="T63" s="69"/>
      <c r="U63" s="69"/>
      <c r="V63" s="69"/>
      <c r="W63" s="70"/>
    </row>
    <row r="64" spans="1:23" ht="16.149999999999999" customHeight="1">
      <c r="A64" s="30"/>
      <c r="B64" s="30"/>
      <c r="C64" s="87">
        <v>36</v>
      </c>
      <c r="D64" s="83" t="s">
        <v>40</v>
      </c>
      <c r="E64" s="84">
        <v>3560</v>
      </c>
      <c r="F64" s="84">
        <v>1740</v>
      </c>
      <c r="G64" s="84">
        <v>1820</v>
      </c>
      <c r="H64" s="85">
        <v>30952807.210000001</v>
      </c>
      <c r="I64" s="36"/>
      <c r="J64" s="32">
        <f t="shared" si="0"/>
        <v>0</v>
      </c>
      <c r="K64" s="33">
        <f t="shared" si="1"/>
        <v>3560</v>
      </c>
      <c r="M64" s="35"/>
      <c r="T64" s="69"/>
      <c r="U64" s="69"/>
      <c r="V64" s="69"/>
      <c r="W64" s="70"/>
    </row>
    <row r="65" spans="1:23" s="21" customFormat="1" ht="16.149999999999999" customHeight="1">
      <c r="A65" s="30"/>
      <c r="B65" s="30"/>
      <c r="C65" s="86">
        <v>28</v>
      </c>
      <c r="D65" s="79" t="s">
        <v>89</v>
      </c>
      <c r="E65" s="80">
        <v>40914</v>
      </c>
      <c r="F65" s="80">
        <v>20075</v>
      </c>
      <c r="G65" s="80">
        <v>20839</v>
      </c>
      <c r="H65" s="81">
        <v>439668639.15999997</v>
      </c>
      <c r="I65" s="31"/>
      <c r="J65" s="32">
        <f t="shared" si="0"/>
        <v>0</v>
      </c>
      <c r="K65" s="33">
        <f t="shared" si="1"/>
        <v>40914</v>
      </c>
      <c r="L65" s="34">
        <f>SUM(H65)</f>
        <v>439668639.15999997</v>
      </c>
      <c r="M65" s="35">
        <f t="shared" si="2"/>
        <v>0</v>
      </c>
      <c r="T65" s="67"/>
      <c r="U65" s="67"/>
      <c r="V65" s="67"/>
      <c r="W65" s="68"/>
    </row>
    <row r="66" spans="1:23" s="21" customFormat="1" ht="16.149999999999999" customHeight="1">
      <c r="A66" s="30"/>
      <c r="B66" s="30"/>
      <c r="C66" s="86">
        <v>30</v>
      </c>
      <c r="D66" s="79" t="s">
        <v>90</v>
      </c>
      <c r="E66" s="80">
        <v>9964</v>
      </c>
      <c r="F66" s="80">
        <v>4253</v>
      </c>
      <c r="G66" s="80">
        <v>5711</v>
      </c>
      <c r="H66" s="81">
        <v>78710974.75</v>
      </c>
      <c r="I66" s="31"/>
      <c r="J66" s="32">
        <f t="shared" si="0"/>
        <v>0</v>
      </c>
      <c r="K66" s="33">
        <f t="shared" si="1"/>
        <v>9964</v>
      </c>
      <c r="L66" s="34">
        <f>SUM(H66)</f>
        <v>78710974.75</v>
      </c>
      <c r="M66" s="35">
        <f t="shared" si="2"/>
        <v>0</v>
      </c>
      <c r="T66" s="67"/>
      <c r="U66" s="67"/>
      <c r="V66" s="67"/>
      <c r="W66" s="68"/>
    </row>
    <row r="67" spans="1:23" s="21" customFormat="1" ht="16.149999999999999" customHeight="1">
      <c r="A67" s="30"/>
      <c r="B67" s="30"/>
      <c r="C67" s="86">
        <v>31</v>
      </c>
      <c r="D67" s="79" t="s">
        <v>56</v>
      </c>
      <c r="E67" s="80">
        <v>3625</v>
      </c>
      <c r="F67" s="80">
        <v>1649</v>
      </c>
      <c r="G67" s="80">
        <v>1976</v>
      </c>
      <c r="H67" s="81">
        <v>35890816.100000001</v>
      </c>
      <c r="I67" s="31"/>
      <c r="J67" s="32">
        <f t="shared" si="0"/>
        <v>0</v>
      </c>
      <c r="K67" s="33">
        <f t="shared" si="1"/>
        <v>3625</v>
      </c>
      <c r="L67" s="34">
        <f>SUM(H67)</f>
        <v>35890816.100000001</v>
      </c>
      <c r="M67" s="35">
        <f t="shared" si="2"/>
        <v>0</v>
      </c>
      <c r="T67" s="67"/>
      <c r="U67" s="67"/>
      <c r="V67" s="67"/>
      <c r="W67" s="68"/>
    </row>
    <row r="68" spans="1:23" s="21" customFormat="1" ht="16.149999999999999" customHeight="1">
      <c r="A68" s="30"/>
      <c r="B68" s="30"/>
      <c r="C68" s="86"/>
      <c r="D68" s="79" t="s">
        <v>57</v>
      </c>
      <c r="E68" s="80">
        <v>10857</v>
      </c>
      <c r="F68" s="80">
        <v>5176</v>
      </c>
      <c r="G68" s="80">
        <v>5681</v>
      </c>
      <c r="H68" s="81">
        <v>119895081.82000001</v>
      </c>
      <c r="I68" s="31"/>
      <c r="J68" s="32">
        <f t="shared" si="0"/>
        <v>0</v>
      </c>
      <c r="K68" s="33">
        <f t="shared" si="1"/>
        <v>10857</v>
      </c>
      <c r="L68" s="34">
        <f>SUM(H69:H71)</f>
        <v>119895081.82000001</v>
      </c>
      <c r="M68" s="35">
        <f t="shared" si="2"/>
        <v>0</v>
      </c>
      <c r="T68" s="67"/>
      <c r="U68" s="67"/>
      <c r="V68" s="67"/>
      <c r="W68" s="68"/>
    </row>
    <row r="69" spans="1:23" ht="16.149999999999999" customHeight="1">
      <c r="A69" s="30"/>
      <c r="B69" s="30"/>
      <c r="C69" s="87">
        <v>1</v>
      </c>
      <c r="D69" s="83" t="s">
        <v>77</v>
      </c>
      <c r="E69" s="84">
        <v>1629</v>
      </c>
      <c r="F69" s="84">
        <v>726</v>
      </c>
      <c r="G69" s="84">
        <v>903</v>
      </c>
      <c r="H69" s="85">
        <v>17446112.740000002</v>
      </c>
      <c r="I69" s="36"/>
      <c r="J69" s="32">
        <f t="shared" si="0"/>
        <v>0</v>
      </c>
      <c r="K69" s="33">
        <f t="shared" si="1"/>
        <v>1629</v>
      </c>
      <c r="M69" s="35"/>
      <c r="T69" s="69"/>
      <c r="U69" s="69"/>
      <c r="V69" s="69"/>
      <c r="W69" s="70"/>
    </row>
    <row r="70" spans="1:23" ht="16.149999999999999" customHeight="1">
      <c r="A70" s="30"/>
      <c r="B70" s="30"/>
      <c r="C70" s="87">
        <v>20</v>
      </c>
      <c r="D70" s="83" t="s">
        <v>78</v>
      </c>
      <c r="E70" s="84">
        <v>3846</v>
      </c>
      <c r="F70" s="84">
        <v>1846</v>
      </c>
      <c r="G70" s="84">
        <v>2000</v>
      </c>
      <c r="H70" s="85">
        <v>42614997.969999999</v>
      </c>
      <c r="I70" s="36"/>
      <c r="J70" s="32">
        <f t="shared" si="0"/>
        <v>0</v>
      </c>
      <c r="K70" s="33">
        <f t="shared" si="1"/>
        <v>3846</v>
      </c>
      <c r="M70" s="35"/>
      <c r="T70" s="69"/>
      <c r="U70" s="69"/>
      <c r="V70" s="69"/>
      <c r="W70" s="70"/>
    </row>
    <row r="71" spans="1:23" ht="16.149999999999999" customHeight="1">
      <c r="A71" s="30"/>
      <c r="B71" s="30"/>
      <c r="C71" s="87">
        <v>48</v>
      </c>
      <c r="D71" s="83" t="s">
        <v>79</v>
      </c>
      <c r="E71" s="84">
        <v>5382</v>
      </c>
      <c r="F71" s="84">
        <v>2604</v>
      </c>
      <c r="G71" s="84">
        <v>2778</v>
      </c>
      <c r="H71" s="85">
        <v>59833971.110000007</v>
      </c>
      <c r="I71" s="36"/>
      <c r="J71" s="32">
        <f t="shared" si="0"/>
        <v>0</v>
      </c>
      <c r="K71" s="33">
        <f t="shared" si="1"/>
        <v>5382</v>
      </c>
      <c r="M71" s="35"/>
      <c r="N71" s="38"/>
      <c r="T71" s="69"/>
      <c r="U71" s="69"/>
      <c r="V71" s="69"/>
      <c r="W71" s="70"/>
    </row>
    <row r="72" spans="1:23" s="21" customFormat="1" ht="16.149999999999999" customHeight="1">
      <c r="A72" s="30"/>
      <c r="B72" s="30"/>
      <c r="C72" s="86">
        <v>26</v>
      </c>
      <c r="D72" s="79" t="s">
        <v>58</v>
      </c>
      <c r="E72" s="80">
        <v>1570</v>
      </c>
      <c r="F72" s="80">
        <v>693</v>
      </c>
      <c r="G72" s="80">
        <v>877</v>
      </c>
      <c r="H72" s="81">
        <v>13548953.119999999</v>
      </c>
      <c r="I72" s="31"/>
      <c r="J72" s="32">
        <f>K72-E72</f>
        <v>0</v>
      </c>
      <c r="K72" s="33">
        <f>SUM(F72:G72)</f>
        <v>1570</v>
      </c>
      <c r="L72" s="34">
        <f>SUM(H72)</f>
        <v>13548953.119999999</v>
      </c>
      <c r="M72" s="35">
        <f>L72-H72</f>
        <v>0</v>
      </c>
      <c r="T72" s="67"/>
      <c r="U72" s="67"/>
      <c r="V72" s="67"/>
      <c r="W72" s="68"/>
    </row>
    <row r="73" spans="1:23" s="21" customFormat="1" ht="16.149999999999999" customHeight="1">
      <c r="A73" s="30"/>
      <c r="B73" s="30"/>
      <c r="C73" s="86">
        <v>51</v>
      </c>
      <c r="D73" s="79" t="s">
        <v>59</v>
      </c>
      <c r="E73" s="80">
        <v>315</v>
      </c>
      <c r="F73" s="80">
        <v>147</v>
      </c>
      <c r="G73" s="80">
        <v>168</v>
      </c>
      <c r="H73" s="81">
        <v>2500182.5300000003</v>
      </c>
      <c r="I73" s="31"/>
      <c r="J73" s="32">
        <f t="shared" si="0"/>
        <v>0</v>
      </c>
      <c r="K73" s="33">
        <f t="shared" si="1"/>
        <v>315</v>
      </c>
      <c r="L73" s="34">
        <f>SUM(H73)</f>
        <v>2500182.5300000003</v>
      </c>
      <c r="M73" s="35">
        <f t="shared" si="2"/>
        <v>0</v>
      </c>
      <c r="T73" s="67"/>
      <c r="U73" s="67"/>
      <c r="V73" s="67"/>
      <c r="W73" s="68"/>
    </row>
    <row r="74" spans="1:23" s="21" customFormat="1" ht="16.149999999999999" customHeight="1">
      <c r="A74" s="30"/>
      <c r="B74" s="30"/>
      <c r="C74" s="86">
        <v>52</v>
      </c>
      <c r="D74" s="79" t="s">
        <v>60</v>
      </c>
      <c r="E74" s="80">
        <v>432</v>
      </c>
      <c r="F74" s="80">
        <v>204</v>
      </c>
      <c r="G74" s="80">
        <v>228</v>
      </c>
      <c r="H74" s="81">
        <v>3174548.6599999997</v>
      </c>
      <c r="I74" s="31"/>
      <c r="J74" s="32">
        <f t="shared" si="0"/>
        <v>0</v>
      </c>
      <c r="K74" s="33">
        <f t="shared" si="1"/>
        <v>432</v>
      </c>
      <c r="L74" s="34">
        <f>SUM(H74)</f>
        <v>3174548.6599999997</v>
      </c>
      <c r="M74" s="35">
        <f t="shared" si="2"/>
        <v>0</v>
      </c>
      <c r="T74" s="67"/>
      <c r="U74" s="67"/>
      <c r="V74" s="67"/>
      <c r="W74" s="68"/>
    </row>
    <row r="75" spans="1:23" ht="18.600000000000001" customHeight="1">
      <c r="A75" s="30"/>
      <c r="B75" s="30"/>
      <c r="C75" s="89"/>
      <c r="D75" s="89" t="s">
        <v>7</v>
      </c>
      <c r="E75" s="90">
        <v>248500</v>
      </c>
      <c r="F75" s="90">
        <v>114636</v>
      </c>
      <c r="G75" s="90">
        <v>133864</v>
      </c>
      <c r="H75" s="136">
        <v>2285023397</v>
      </c>
      <c r="I75" s="31"/>
      <c r="J75" s="32">
        <f t="shared" si="0"/>
        <v>0</v>
      </c>
      <c r="K75" s="33">
        <f t="shared" si="1"/>
        <v>248500</v>
      </c>
      <c r="L75" s="38">
        <f>SUM(L13:L74)</f>
        <v>2285023397.23</v>
      </c>
      <c r="M75" s="35">
        <f t="shared" si="2"/>
        <v>0.23000001907348633</v>
      </c>
      <c r="T75" s="67"/>
      <c r="U75" s="67"/>
      <c r="V75" s="67"/>
      <c r="W75" s="68"/>
    </row>
    <row r="76" spans="1:23" ht="19.7" customHeight="1">
      <c r="A76" s="30"/>
      <c r="B76" s="30"/>
      <c r="C76" s="91" t="s">
        <v>127</v>
      </c>
      <c r="D76" s="92"/>
      <c r="E76" s="92"/>
      <c r="F76" s="92"/>
      <c r="G76" s="93"/>
      <c r="H76" s="153"/>
      <c r="I76" s="39"/>
      <c r="J76" s="40"/>
    </row>
    <row r="77" spans="1:23" ht="19.7" customHeight="1">
      <c r="C77" s="11" t="s">
        <v>128</v>
      </c>
      <c r="D77" s="115"/>
      <c r="E77" s="115"/>
      <c r="F77" s="115"/>
      <c r="G77" s="115"/>
      <c r="H77" s="135"/>
      <c r="I77" s="41"/>
      <c r="J77" s="42"/>
    </row>
    <row r="78" spans="1:23" ht="19.7" customHeight="1">
      <c r="C78" s="160" t="s">
        <v>129</v>
      </c>
      <c r="D78" s="160"/>
      <c r="E78" s="160"/>
      <c r="F78" s="160"/>
      <c r="G78" s="152"/>
      <c r="H78" s="115"/>
      <c r="I78" s="41"/>
      <c r="J78" s="42"/>
    </row>
    <row r="79" spans="1:23">
      <c r="E79" s="43"/>
      <c r="F79" s="43"/>
      <c r="G79" s="44"/>
      <c r="H79" s="44"/>
      <c r="I79" s="44"/>
    </row>
    <row r="80" spans="1:23" hidden="1"/>
    <row r="81" spans="5:10" hidden="1">
      <c r="E81" s="45"/>
      <c r="F81" s="45"/>
      <c r="G81" s="45"/>
      <c r="H81" s="45">
        <f>H74+H73+H68+H53+H72+H67+H66+H65+H60+H57+H48+H42+H32+H31+H28+H27+H26+H22+H13</f>
        <v>2285023397.23</v>
      </c>
      <c r="I81" s="45"/>
      <c r="J81" s="40"/>
    </row>
    <row r="82" spans="5:10" hidden="1">
      <c r="G82" s="46"/>
      <c r="H82" s="46"/>
      <c r="I82" s="46"/>
    </row>
    <row r="83" spans="5:10" hidden="1"/>
    <row r="84" spans="5:10">
      <c r="E84" s="43"/>
      <c r="F84" s="43"/>
      <c r="G84" s="43"/>
    </row>
  </sheetData>
  <autoFilter ref="D11:D77" xr:uid="{00000000-0001-0000-0300-000000000000}"/>
  <mergeCells count="10">
    <mergeCell ref="C78:F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45F0-FC7C-4CD1-A990-B44E0C1B6ECE}">
  <sheetPr>
    <pageSetUpPr fitToPage="1"/>
  </sheetPr>
  <dimension ref="A1:X63"/>
  <sheetViews>
    <sheetView showGridLines="0" showRowColHeaders="0" topLeftCell="I1" zoomScale="90" zoomScaleNormal="90" workbookViewId="0">
      <pane ySplit="3" topLeftCell="A4" activePane="bottomLeft" state="frozen"/>
      <selection activeCell="C25" sqref="C25"/>
      <selection pane="bottomLeft" activeCell="U33" sqref="U33"/>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21" width="11.42578125" style="10"/>
    <col min="22" max="22" width="31.28515625" style="10" customWidth="1"/>
    <col min="23" max="24" width="11.42578125" style="10" customWidth="1"/>
    <col min="25" max="16384" width="11.42578125" style="10"/>
  </cols>
  <sheetData>
    <row r="1" spans="1:24" s="11" customFormat="1" ht="18.75" customHeight="1">
      <c r="A1" s="162" t="s">
        <v>132</v>
      </c>
      <c r="B1" s="162"/>
      <c r="C1" s="162"/>
      <c r="D1" s="162"/>
      <c r="E1" s="162"/>
      <c r="F1" s="162"/>
      <c r="G1" s="162"/>
      <c r="H1" s="162"/>
      <c r="I1" s="162"/>
      <c r="J1" s="162"/>
      <c r="K1" s="162"/>
      <c r="L1" s="162"/>
      <c r="M1" s="162"/>
      <c r="N1" s="162"/>
      <c r="O1" s="162"/>
      <c r="P1" s="162"/>
    </row>
    <row r="2" spans="1:24" s="11" customFormat="1" ht="20.100000000000001" customHeight="1">
      <c r="A2" s="164" t="s">
        <v>123</v>
      </c>
      <c r="B2" s="164"/>
      <c r="C2" s="164"/>
      <c r="D2" s="164"/>
      <c r="E2" s="164"/>
      <c r="F2" s="164"/>
      <c r="G2" s="164"/>
      <c r="H2" s="164"/>
      <c r="I2" s="164"/>
      <c r="J2" s="164"/>
      <c r="K2" s="164"/>
      <c r="L2" s="164"/>
      <c r="M2" s="164"/>
      <c r="N2" s="164"/>
      <c r="O2" s="164"/>
      <c r="P2" s="164"/>
    </row>
    <row r="3" spans="1:24" s="57" customFormat="1" ht="21.4" customHeight="1">
      <c r="A3" s="164" t="s">
        <v>92</v>
      </c>
      <c r="B3" s="164"/>
      <c r="C3" s="164"/>
      <c r="D3" s="164"/>
      <c r="E3" s="164"/>
      <c r="F3" s="164"/>
      <c r="G3" s="164"/>
      <c r="H3" s="164"/>
      <c r="I3" s="164"/>
      <c r="J3" s="164"/>
      <c r="K3" s="164"/>
      <c r="L3" s="164"/>
      <c r="M3" s="164"/>
      <c r="N3" s="164"/>
      <c r="O3" s="164"/>
      <c r="P3" s="164"/>
    </row>
    <row r="4" spans="1:24" customFormat="1" ht="39.75" customHeight="1">
      <c r="A4" s="10"/>
      <c r="B4" s="10"/>
      <c r="C4" s="10"/>
      <c r="D4" s="10"/>
      <c r="E4" s="10"/>
      <c r="F4" s="10"/>
      <c r="G4" s="10"/>
      <c r="H4" s="10"/>
      <c r="I4" s="10"/>
      <c r="J4" s="10"/>
      <c r="K4" s="10"/>
      <c r="L4" s="10"/>
      <c r="M4" s="10"/>
      <c r="N4" s="10"/>
      <c r="O4" s="10"/>
      <c r="P4" s="10"/>
    </row>
    <row r="5" spans="1:24" ht="19.5" customHeight="1">
      <c r="A5" s="10" t="s">
        <v>62</v>
      </c>
      <c r="I5" s="171"/>
      <c r="J5" s="171"/>
      <c r="K5" s="171"/>
      <c r="L5" s="171"/>
      <c r="M5" s="171"/>
      <c r="N5" s="171"/>
      <c r="O5" s="171"/>
      <c r="P5" s="171"/>
      <c r="Q5" s="59"/>
      <c r="R5" s="59"/>
      <c r="S5" s="59"/>
      <c r="T5" s="59"/>
      <c r="U5" s="59"/>
      <c r="V5" s="59"/>
      <c r="W5" s="59"/>
      <c r="X5" s="59"/>
    </row>
    <row r="6" spans="1:24" ht="12.75" customHeight="1">
      <c r="I6" s="58"/>
      <c r="J6" s="58"/>
      <c r="K6" s="58"/>
      <c r="L6" s="58"/>
      <c r="M6" s="58"/>
      <c r="N6" s="58"/>
      <c r="O6" s="58"/>
      <c r="P6" s="58"/>
      <c r="Q6" s="58"/>
    </row>
    <row r="7" spans="1:24" ht="14.25" customHeight="1">
      <c r="A7" s="12" t="str">
        <f>'Total y Variación interanual'!C68</f>
        <v>TOTAL</v>
      </c>
      <c r="B7" s="12">
        <f>'Total y Variación interanual'!I68</f>
        <v>24983</v>
      </c>
      <c r="C7" s="10">
        <v>1587</v>
      </c>
      <c r="D7" s="10">
        <v>22097</v>
      </c>
      <c r="E7" s="10">
        <v>28829</v>
      </c>
      <c r="F7" s="10">
        <v>2427</v>
      </c>
      <c r="G7" s="10">
        <v>31256</v>
      </c>
    </row>
    <row r="8" spans="1:24">
      <c r="J8" s="10" t="str">
        <f>'Total y Variación interanual'!$C$14</f>
        <v>ANDALUCÍA</v>
      </c>
      <c r="K8" s="138">
        <f>_xlfn.NUMBERVALUE('Totales y gasto'!$E$13)</f>
        <v>45809</v>
      </c>
    </row>
    <row r="9" spans="1:24">
      <c r="J9" s="10" t="str">
        <f>'Total y Variación interanual'!C18</f>
        <v>ARAGÓN</v>
      </c>
      <c r="K9" s="138">
        <f>_xlfn.NUMBERVALUE('Totales y gasto'!$E$22)</f>
        <v>7313</v>
      </c>
    </row>
    <row r="10" spans="1:24">
      <c r="B10" s="10" t="s">
        <v>2</v>
      </c>
      <c r="C10" s="10" t="s">
        <v>3</v>
      </c>
      <c r="D10" s="10" t="s">
        <v>44</v>
      </c>
      <c r="J10" s="10" t="str">
        <f>'Total y Variación interanual'!C19</f>
        <v>ASTURIAS</v>
      </c>
      <c r="K10" s="138">
        <f>_xlfn.NUMBERVALUE('Totales y gasto'!$E$26)</f>
        <v>3433</v>
      </c>
    </row>
    <row r="11" spans="1:24">
      <c r="A11" s="12" t="s">
        <v>63</v>
      </c>
      <c r="B11" s="12">
        <f>'Total y Variación interanual'!D68</f>
        <v>20240</v>
      </c>
      <c r="C11" s="12">
        <f>'Total y Variación interanual'!E68</f>
        <v>4114</v>
      </c>
      <c r="D11" s="12">
        <f>'Total y Variación interanual'!F68</f>
        <v>24354</v>
      </c>
      <c r="J11" s="10" t="str">
        <f>'Total y Variación interanual'!C20</f>
        <v>ILLES BALEARS</v>
      </c>
      <c r="K11" s="138">
        <f>_xlfn.NUMBERVALUE('Totales y gasto'!$E$27)</f>
        <v>6702</v>
      </c>
    </row>
    <row r="12" spans="1:24">
      <c r="A12" s="12" t="s">
        <v>64</v>
      </c>
      <c r="B12" s="12">
        <f>'Total y Variación interanual'!G68</f>
        <v>20415</v>
      </c>
      <c r="C12" s="12">
        <f>'Total y Variación interanual'!H68</f>
        <v>4568</v>
      </c>
      <c r="D12" s="12">
        <f>'Total y Variación interanual'!I68</f>
        <v>24983</v>
      </c>
      <c r="J12" s="10" t="str">
        <f>'Total y Variación interanual'!C23</f>
        <v>CANARIAS</v>
      </c>
      <c r="K12" s="138">
        <f>_xlfn.NUMBERVALUE('Totales y gasto'!$E$28)</f>
        <v>8500</v>
      </c>
    </row>
    <row r="13" spans="1:24">
      <c r="J13" s="10" t="str">
        <f>'Total y Variación interanual'!C24</f>
        <v>CANTABRIA</v>
      </c>
      <c r="K13" s="138">
        <f>_xlfn.NUMBERVALUE('Totales y gasto'!$E$31)</f>
        <v>2349</v>
      </c>
    </row>
    <row r="14" spans="1:24">
      <c r="J14" s="10" t="str">
        <f>'Total y Variación interanual'!$C$34</f>
        <v>CASTILLA-LEÓN</v>
      </c>
      <c r="K14" s="138">
        <f>_xlfn.NUMBERVALUE('Totales y gasto'!$E$32)</f>
        <v>9891</v>
      </c>
    </row>
    <row r="15" spans="1:24">
      <c r="J15" s="10" t="str">
        <f>'Total y Variación interanual'!$C$40</f>
        <v>CAST.-LA MANCHA</v>
      </c>
      <c r="K15" s="138">
        <f>_xlfn.NUMBERVALUE('Totales y gasto'!$E$42)</f>
        <v>10900</v>
      </c>
    </row>
    <row r="16" spans="1:24" ht="12.75" customHeight="1">
      <c r="J16" s="10" t="str">
        <f>'Total y Variación interanual'!$C$45</f>
        <v>CATALUÑA</v>
      </c>
      <c r="K16" s="138">
        <f>_xlfn.NUMBERVALUE('Totales y gasto'!$E$48)</f>
        <v>44771</v>
      </c>
    </row>
    <row r="17" spans="10:11">
      <c r="J17" s="10" t="str">
        <f>'Total y Variación interanual'!$C$49</f>
        <v>C. VALENCIANA</v>
      </c>
      <c r="K17" s="138">
        <f>_xlfn.NUMBERVALUE('Totales y gasto'!$E$53)</f>
        <v>25951</v>
      </c>
    </row>
    <row r="18" spans="10:11">
      <c r="J18" s="10" t="str">
        <f>'Total y Variación interanual'!$C$52</f>
        <v>EXTREMADURA</v>
      </c>
      <c r="K18" s="138">
        <f>_xlfn.NUMBERVALUE('Totales y gasto'!$E$57)</f>
        <v>5055</v>
      </c>
    </row>
    <row r="19" spans="10:11">
      <c r="J19" s="10" t="str">
        <f>'Total y Variación interanual'!C57</f>
        <v>GALICIA</v>
      </c>
      <c r="K19" s="138">
        <f>_xlfn.NUMBERVALUE('Totales y gasto'!$E$60)</f>
        <v>10149</v>
      </c>
    </row>
    <row r="20" spans="10:11">
      <c r="J20" s="10" t="str">
        <f>'Total y Variación interanual'!C58</f>
        <v>C. DE MADRID</v>
      </c>
      <c r="K20" s="138">
        <f>_xlfn.NUMBERVALUE('Totales y gasto'!$E$65)</f>
        <v>40914</v>
      </c>
    </row>
    <row r="21" spans="10:11">
      <c r="J21" s="10" t="str">
        <f>'Total y Variación interanual'!C59</f>
        <v>R. DE MURCIA</v>
      </c>
      <c r="K21" s="138">
        <f>_xlfn.NUMBERVALUE('Totales y gasto'!$E$66)</f>
        <v>9964</v>
      </c>
    </row>
    <row r="22" spans="10:11">
      <c r="J22" s="10" t="str">
        <f>'Total y Variación interanual'!C60</f>
        <v>NAVARRA</v>
      </c>
      <c r="K22" s="138">
        <f>_xlfn.NUMBERVALUE('Totales y gasto'!$E$67)</f>
        <v>3625</v>
      </c>
    </row>
    <row r="23" spans="10:11">
      <c r="J23" s="10" t="str">
        <f>'Total y Variación interanual'!C64</f>
        <v>PAÍS VASCO</v>
      </c>
      <c r="K23" s="138">
        <f>_xlfn.NUMBERVALUE('Totales y gasto'!$E$68)</f>
        <v>10857</v>
      </c>
    </row>
    <row r="24" spans="10:11">
      <c r="J24" s="10" t="str">
        <f>'Total y Variación interanual'!C65</f>
        <v>LA RIOJA</v>
      </c>
      <c r="K24" s="138">
        <f>_xlfn.NUMBERVALUE('Totales y gasto'!$E$72)</f>
        <v>1570</v>
      </c>
    </row>
    <row r="25" spans="10:11">
      <c r="J25" s="12" t="str">
        <f>'Total y Variación interanual'!C66</f>
        <v>CEUTA</v>
      </c>
      <c r="K25" s="138">
        <f>_xlfn.NUMBERVALUE('Totales y gasto'!$E$73)</f>
        <v>315</v>
      </c>
    </row>
    <row r="26" spans="10:11">
      <c r="J26" s="12" t="str">
        <f>'Total y Variación interanual'!C67</f>
        <v>MELILLA</v>
      </c>
      <c r="K26" s="138">
        <f>_xlfn.NUMBERVALUE('Totales y gasto'!$E$74)</f>
        <v>432</v>
      </c>
    </row>
    <row r="48" spans="10:13">
      <c r="J48" s="132"/>
      <c r="K48" s="12"/>
      <c r="L48" s="12"/>
      <c r="M48" s="12"/>
    </row>
    <row r="49" spans="10:24" ht="63.75" customHeight="1">
      <c r="J49" s="170" t="s">
        <v>131</v>
      </c>
      <c r="K49" s="170"/>
      <c r="L49" s="170"/>
      <c r="M49" s="170"/>
      <c r="N49" s="170"/>
      <c r="O49" s="170"/>
    </row>
    <row r="56" spans="10:24">
      <c r="K56" s="12"/>
      <c r="V56" s="12"/>
      <c r="W56" s="12"/>
      <c r="X56" s="12"/>
    </row>
    <row r="57" spans="10:24">
      <c r="K57" s="12"/>
    </row>
    <row r="58" spans="10:24">
      <c r="K58" s="12"/>
      <c r="V58" s="12"/>
    </row>
    <row r="59" spans="10:24">
      <c r="K59" s="12"/>
      <c r="V59" s="12"/>
    </row>
    <row r="60" spans="10:24">
      <c r="K60" s="12"/>
      <c r="V60" s="12"/>
    </row>
    <row r="61" spans="10:24">
      <c r="K61" s="12"/>
    </row>
    <row r="62" spans="10:24">
      <c r="K62" s="12"/>
    </row>
    <row r="63" spans="10:24">
      <c r="K63" s="12"/>
    </row>
  </sheetData>
  <mergeCells count="5">
    <mergeCell ref="J49:O49"/>
    <mergeCell ref="I5:P5"/>
    <mergeCell ref="A1:P1"/>
    <mergeCell ref="A2:P2"/>
    <mergeCell ref="A3:P3"/>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133A-FD88-4B2B-890F-A015D6D1F20E}">
  <sheetPr>
    <pageSetUpPr fitToPage="1"/>
  </sheetPr>
  <dimension ref="A1:AW97"/>
  <sheetViews>
    <sheetView showGridLines="0" showRowColHeaders="0" topLeftCell="A4" zoomScaleNormal="100" workbookViewId="0">
      <pane xSplit="4" ySplit="7" topLeftCell="E11" activePane="bottomRight" state="frozen"/>
      <selection activeCell="B4" sqref="B4"/>
      <selection pane="topRight" activeCell="E4" sqref="E4"/>
      <selection pane="bottomLeft" activeCell="B10" sqref="B10"/>
      <selection pane="bottomRight" activeCell="N76" sqref="N76"/>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0.85546875" style="11" customWidth="1"/>
    <col min="5" max="10" width="13.7109375" style="11" customWidth="1"/>
    <col min="11" max="11" width="2" style="11" customWidth="1"/>
    <col min="12" max="17" width="13.7109375" style="11" customWidth="1"/>
    <col min="18" max="18" width="2" style="11" customWidth="1"/>
    <col min="19" max="24" width="13.7109375" style="11" customWidth="1"/>
    <col min="25" max="25" width="2" style="11" customWidth="1"/>
    <col min="26" max="31" width="13.7109375" style="11" customWidth="1"/>
    <col min="32" max="32" width="2" style="11" customWidth="1"/>
    <col min="33" max="38" width="13.7109375" style="11" customWidth="1"/>
    <col min="39" max="39" width="14" style="11" customWidth="1"/>
    <col min="40" max="41" width="11.42578125" style="11"/>
    <col min="42" max="42" width="11.42578125" style="11" customWidth="1"/>
    <col min="43" max="16384" width="11.42578125" style="11"/>
  </cols>
  <sheetData>
    <row r="1" spans="1:49" ht="15.75" hidden="1" customHeight="1"/>
    <row r="2" spans="1:49" ht="15.75" hidden="1" customHeight="1"/>
    <row r="3" spans="1:49" hidden="1"/>
    <row r="4" spans="1:49" s="47" customFormat="1" ht="18.95" customHeight="1">
      <c r="C4" s="175" t="s">
        <v>93</v>
      </c>
      <c r="D4" s="175"/>
      <c r="E4" s="175"/>
      <c r="F4" s="175"/>
      <c r="G4" s="175"/>
      <c r="H4" s="175"/>
      <c r="I4" s="175"/>
      <c r="J4" s="175"/>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row>
    <row r="5" spans="1:49" s="47" customFormat="1" ht="19.7" customHeight="1">
      <c r="C5" s="176" t="s">
        <v>99</v>
      </c>
      <c r="D5" s="176"/>
      <c r="E5" s="176"/>
      <c r="F5" s="176"/>
      <c r="G5" s="176"/>
      <c r="H5" s="176"/>
      <c r="I5" s="176"/>
      <c r="J5" s="176"/>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row>
    <row r="6" spans="1:49" s="47" customFormat="1" ht="19.7" customHeight="1">
      <c r="C6" s="114"/>
      <c r="D6" s="176" t="s">
        <v>105</v>
      </c>
      <c r="E6" s="176"/>
      <c r="F6" s="176"/>
      <c r="G6" s="176"/>
      <c r="H6" s="176"/>
      <c r="I6" s="176"/>
      <c r="J6" s="176"/>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row>
    <row r="7" spans="1:49" s="47" customFormat="1" ht="19.7" customHeight="1">
      <c r="C7" s="117" t="s">
        <v>125</v>
      </c>
      <c r="D7" s="114"/>
      <c r="E7" s="114"/>
      <c r="F7" s="114"/>
      <c r="G7" s="114"/>
      <c r="H7" s="114"/>
      <c r="I7" s="114"/>
      <c r="J7" s="114"/>
      <c r="K7" s="49"/>
      <c r="L7" s="114"/>
      <c r="M7" s="114"/>
      <c r="N7" s="114"/>
      <c r="O7" s="114"/>
      <c r="P7" s="114"/>
      <c r="Q7" s="114"/>
      <c r="R7" s="49"/>
      <c r="S7" s="114"/>
      <c r="T7" s="114"/>
      <c r="U7" s="114"/>
      <c r="V7" s="114"/>
      <c r="W7" s="114"/>
      <c r="X7" s="114"/>
      <c r="Y7" s="49"/>
      <c r="Z7" s="114"/>
      <c r="AA7" s="114"/>
      <c r="AB7" s="114"/>
      <c r="AC7" s="114"/>
      <c r="AD7" s="114"/>
      <c r="AE7" s="114"/>
      <c r="AF7" s="49"/>
      <c r="AG7" s="114"/>
      <c r="AH7" s="114"/>
      <c r="AI7" s="114"/>
      <c r="AJ7" s="114"/>
      <c r="AK7" s="114"/>
      <c r="AL7" s="114"/>
    </row>
    <row r="8" spans="1:49" s="116" customFormat="1" ht="30.75" customHeight="1">
      <c r="C8" s="139"/>
      <c r="D8" s="139"/>
      <c r="E8" s="177" t="s">
        <v>106</v>
      </c>
      <c r="F8" s="177"/>
      <c r="G8" s="177"/>
      <c r="H8" s="177"/>
      <c r="I8" s="177"/>
      <c r="J8" s="177"/>
      <c r="K8" s="48"/>
      <c r="L8" s="174" t="s">
        <v>101</v>
      </c>
      <c r="M8" s="174"/>
      <c r="N8" s="174"/>
      <c r="O8" s="174"/>
      <c r="P8" s="174"/>
      <c r="Q8" s="174"/>
      <c r="R8" s="48"/>
      <c r="S8" s="174" t="s">
        <v>100</v>
      </c>
      <c r="T8" s="174"/>
      <c r="U8" s="174"/>
      <c r="V8" s="174"/>
      <c r="W8" s="174"/>
      <c r="X8" s="174"/>
      <c r="Y8" s="48"/>
      <c r="Z8" s="174" t="s">
        <v>103</v>
      </c>
      <c r="AA8" s="174"/>
      <c r="AB8" s="174"/>
      <c r="AC8" s="174"/>
      <c r="AD8" s="174"/>
      <c r="AE8" s="174"/>
      <c r="AF8" s="48"/>
      <c r="AG8" s="174" t="s">
        <v>107</v>
      </c>
      <c r="AH8" s="174"/>
      <c r="AI8" s="174"/>
      <c r="AJ8" s="174"/>
      <c r="AK8" s="174"/>
      <c r="AL8" s="174"/>
    </row>
    <row r="9" spans="1:49" s="21" customFormat="1" ht="46.5" customHeight="1">
      <c r="C9" s="178" t="s">
        <v>66</v>
      </c>
      <c r="D9" s="179" t="s">
        <v>70</v>
      </c>
      <c r="E9" s="172" t="s">
        <v>95</v>
      </c>
      <c r="F9" s="173"/>
      <c r="G9" s="181" t="s">
        <v>96</v>
      </c>
      <c r="H9" s="182"/>
      <c r="I9" s="169" t="s">
        <v>98</v>
      </c>
      <c r="J9" s="183"/>
      <c r="L9" s="172" t="s">
        <v>95</v>
      </c>
      <c r="M9" s="173"/>
      <c r="N9" s="181" t="s">
        <v>96</v>
      </c>
      <c r="O9" s="182"/>
      <c r="P9" s="169" t="s">
        <v>98</v>
      </c>
      <c r="Q9" s="183"/>
      <c r="S9" s="172" t="s">
        <v>95</v>
      </c>
      <c r="T9" s="173"/>
      <c r="U9" s="181" t="s">
        <v>96</v>
      </c>
      <c r="V9" s="182"/>
      <c r="W9" s="169" t="s">
        <v>98</v>
      </c>
      <c r="X9" s="183"/>
      <c r="Z9" s="172" t="s">
        <v>95</v>
      </c>
      <c r="AA9" s="173"/>
      <c r="AB9" s="181" t="s">
        <v>96</v>
      </c>
      <c r="AC9" s="182"/>
      <c r="AD9" s="169" t="s">
        <v>98</v>
      </c>
      <c r="AE9" s="183"/>
      <c r="AG9" s="172" t="s">
        <v>95</v>
      </c>
      <c r="AH9" s="173"/>
      <c r="AI9" s="181" t="s">
        <v>96</v>
      </c>
      <c r="AJ9" s="182"/>
      <c r="AK9" s="169" t="s">
        <v>98</v>
      </c>
      <c r="AL9" s="183"/>
    </row>
    <row r="10" spans="1:49" s="50" customFormat="1" ht="60" customHeight="1">
      <c r="C10" s="178"/>
      <c r="D10" s="180"/>
      <c r="E10" s="129" t="s">
        <v>94</v>
      </c>
      <c r="F10" s="129" t="s">
        <v>97</v>
      </c>
      <c r="G10" s="123" t="s">
        <v>94</v>
      </c>
      <c r="H10" s="123" t="s">
        <v>97</v>
      </c>
      <c r="I10" s="113" t="s">
        <v>94</v>
      </c>
      <c r="J10" s="113" t="s">
        <v>97</v>
      </c>
      <c r="L10" s="129" t="s">
        <v>94</v>
      </c>
      <c r="M10" s="129" t="s">
        <v>97</v>
      </c>
      <c r="N10" s="123" t="s">
        <v>94</v>
      </c>
      <c r="O10" s="123" t="s">
        <v>97</v>
      </c>
      <c r="P10" s="113" t="s">
        <v>94</v>
      </c>
      <c r="Q10" s="113" t="s">
        <v>97</v>
      </c>
      <c r="S10" s="129" t="s">
        <v>94</v>
      </c>
      <c r="T10" s="129" t="s">
        <v>97</v>
      </c>
      <c r="U10" s="123" t="s">
        <v>94</v>
      </c>
      <c r="V10" s="123" t="s">
        <v>97</v>
      </c>
      <c r="W10" s="113" t="s">
        <v>94</v>
      </c>
      <c r="X10" s="113" t="s">
        <v>97</v>
      </c>
      <c r="Z10" s="129" t="s">
        <v>94</v>
      </c>
      <c r="AA10" s="129" t="s">
        <v>97</v>
      </c>
      <c r="AB10" s="123" t="s">
        <v>94</v>
      </c>
      <c r="AC10" s="123" t="s">
        <v>97</v>
      </c>
      <c r="AD10" s="113" t="s">
        <v>94</v>
      </c>
      <c r="AE10" s="113" t="s">
        <v>97</v>
      </c>
      <c r="AG10" s="129" t="s">
        <v>94</v>
      </c>
      <c r="AH10" s="129" t="s">
        <v>97</v>
      </c>
      <c r="AI10" s="123" t="s">
        <v>94</v>
      </c>
      <c r="AJ10" s="123" t="s">
        <v>97</v>
      </c>
      <c r="AK10" s="113" t="s">
        <v>94</v>
      </c>
      <c r="AL10" s="113" t="s">
        <v>97</v>
      </c>
    </row>
    <row r="11" spans="1:49" ht="24" customHeight="1">
      <c r="A11" s="50"/>
      <c r="B11" s="50"/>
      <c r="C11" s="128"/>
      <c r="D11" s="127" t="s">
        <v>7</v>
      </c>
      <c r="E11" s="121">
        <v>231656</v>
      </c>
      <c r="F11" s="122">
        <v>112.72374123700659</v>
      </c>
      <c r="G11" s="124">
        <v>108614</v>
      </c>
      <c r="H11" s="125">
        <v>114.88490434014031</v>
      </c>
      <c r="I11" s="80">
        <v>123042</v>
      </c>
      <c r="J11" s="94">
        <v>110.81599778937273</v>
      </c>
      <c r="K11" s="33"/>
      <c r="L11" s="121">
        <v>107662</v>
      </c>
      <c r="M11" s="122">
        <v>114.90112574538834</v>
      </c>
      <c r="N11" s="124">
        <v>107406</v>
      </c>
      <c r="O11" s="125">
        <v>114.89900936632962</v>
      </c>
      <c r="P11" s="80">
        <v>256</v>
      </c>
      <c r="Q11" s="94">
        <v>115.7890625</v>
      </c>
      <c r="R11" s="33"/>
      <c r="S11" s="121">
        <v>123994</v>
      </c>
      <c r="T11" s="122">
        <v>110.83315321709115</v>
      </c>
      <c r="U11" s="124">
        <v>1208</v>
      </c>
      <c r="V11" s="125">
        <v>113.63079470198676</v>
      </c>
      <c r="W11" s="80">
        <v>122786</v>
      </c>
      <c r="X11" s="94">
        <v>110.80562930627271</v>
      </c>
      <c r="Y11" s="33"/>
      <c r="Z11" s="121">
        <v>2549</v>
      </c>
      <c r="AA11" s="122">
        <v>175.77089054531189</v>
      </c>
      <c r="AB11" s="124">
        <v>2476</v>
      </c>
      <c r="AC11" s="125">
        <v>177.03311793214863</v>
      </c>
      <c r="AD11" s="80">
        <v>73</v>
      </c>
      <c r="AE11" s="94">
        <v>132.95890410958904</v>
      </c>
      <c r="AF11" s="33"/>
      <c r="AG11" s="121">
        <v>217</v>
      </c>
      <c r="AH11" s="122">
        <v>43.12903225806452</v>
      </c>
      <c r="AI11" s="124">
        <v>215</v>
      </c>
      <c r="AJ11" s="125">
        <v>43.139534883720927</v>
      </c>
      <c r="AK11" s="80">
        <v>2</v>
      </c>
      <c r="AL11" s="94">
        <v>42</v>
      </c>
      <c r="AM11" s="51"/>
      <c r="AN11" s="51"/>
      <c r="AO11" s="51"/>
      <c r="AP11" s="51"/>
      <c r="AQ11" s="51"/>
      <c r="AR11" s="51"/>
      <c r="AS11" s="51"/>
      <c r="AT11" s="51"/>
      <c r="AU11" s="51"/>
      <c r="AV11" s="73"/>
      <c r="AW11" s="74"/>
    </row>
    <row r="12" spans="1:49" s="21" customFormat="1" ht="15.75" customHeight="1">
      <c r="A12" s="50"/>
      <c r="B12" s="50"/>
      <c r="C12" s="126"/>
      <c r="D12" s="127" t="s">
        <v>80</v>
      </c>
      <c r="E12" s="121">
        <v>42872</v>
      </c>
      <c r="F12" s="122">
        <v>112.86457361448031</v>
      </c>
      <c r="G12" s="124">
        <v>19884</v>
      </c>
      <c r="H12" s="125">
        <v>114.77263126131562</v>
      </c>
      <c r="I12" s="80">
        <v>22988</v>
      </c>
      <c r="J12" s="94">
        <v>111.21415521141465</v>
      </c>
      <c r="K12" s="33"/>
      <c r="L12" s="121">
        <v>19744</v>
      </c>
      <c r="M12" s="122">
        <v>114.7880368719611</v>
      </c>
      <c r="N12" s="124">
        <v>19692</v>
      </c>
      <c r="O12" s="125">
        <v>114.78661385334146</v>
      </c>
      <c r="P12" s="80">
        <v>52</v>
      </c>
      <c r="Q12" s="94">
        <v>115.32692307692308</v>
      </c>
      <c r="R12" s="33"/>
      <c r="S12" s="121">
        <v>23128</v>
      </c>
      <c r="T12" s="122">
        <v>111.22254410238672</v>
      </c>
      <c r="U12" s="124">
        <v>192</v>
      </c>
      <c r="V12" s="125">
        <v>113.33854166666667</v>
      </c>
      <c r="W12" s="80">
        <v>22936</v>
      </c>
      <c r="X12" s="94">
        <v>111.204830833624</v>
      </c>
      <c r="Y12" s="33"/>
      <c r="Z12" s="121">
        <v>347</v>
      </c>
      <c r="AA12" s="122">
        <v>176.74351585014409</v>
      </c>
      <c r="AB12" s="124">
        <v>339</v>
      </c>
      <c r="AC12" s="125">
        <v>177.77581120943952</v>
      </c>
      <c r="AD12" s="80">
        <v>8</v>
      </c>
      <c r="AE12" s="94">
        <v>133</v>
      </c>
      <c r="AF12" s="33"/>
      <c r="AG12" s="121">
        <v>37</v>
      </c>
      <c r="AH12" s="122">
        <v>42.945945945945944</v>
      </c>
      <c r="AI12" s="124">
        <v>37</v>
      </c>
      <c r="AJ12" s="125">
        <v>42.945945945945944</v>
      </c>
      <c r="AK12" s="80">
        <v>0</v>
      </c>
      <c r="AL12" s="94">
        <v>0</v>
      </c>
      <c r="AM12" s="51"/>
      <c r="AN12" s="51"/>
      <c r="AO12" s="51"/>
      <c r="AP12" s="51"/>
      <c r="AQ12" s="51"/>
      <c r="AR12" s="51"/>
      <c r="AS12" s="51"/>
      <c r="AT12" s="51"/>
      <c r="AU12" s="51"/>
    </row>
    <row r="13" spans="1:49" ht="15.75">
      <c r="A13" s="50"/>
      <c r="B13" s="50"/>
      <c r="C13" s="82">
        <v>4</v>
      </c>
      <c r="D13" s="95" t="s">
        <v>8</v>
      </c>
      <c r="E13" s="96">
        <v>5262</v>
      </c>
      <c r="F13" s="97">
        <v>112.2787913340935</v>
      </c>
      <c r="G13" s="96">
        <v>1950</v>
      </c>
      <c r="H13" s="97">
        <v>114.71025641025641</v>
      </c>
      <c r="I13" s="96">
        <v>3312</v>
      </c>
      <c r="J13" s="97">
        <v>110.84722222222223</v>
      </c>
      <c r="K13" s="43"/>
      <c r="L13" s="96">
        <v>1933</v>
      </c>
      <c r="M13" s="97">
        <v>114.71805483704087</v>
      </c>
      <c r="N13" s="96">
        <v>1929</v>
      </c>
      <c r="O13" s="97">
        <v>114.72369103162261</v>
      </c>
      <c r="P13" s="96">
        <v>4</v>
      </c>
      <c r="Q13" s="97">
        <v>112</v>
      </c>
      <c r="R13" s="43"/>
      <c r="S13" s="96">
        <v>3329</v>
      </c>
      <c r="T13" s="97">
        <v>110.86242114749174</v>
      </c>
      <c r="U13" s="96">
        <v>21</v>
      </c>
      <c r="V13" s="97">
        <v>113.47619047619048</v>
      </c>
      <c r="W13" s="96">
        <v>3308</v>
      </c>
      <c r="X13" s="97">
        <v>110.84582829504232</v>
      </c>
      <c r="Y13" s="43"/>
      <c r="Z13" s="96">
        <v>39</v>
      </c>
      <c r="AA13" s="97">
        <v>178.07692307692307</v>
      </c>
      <c r="AB13" s="96">
        <v>38</v>
      </c>
      <c r="AC13" s="97">
        <v>179.81578947368422</v>
      </c>
      <c r="AD13" s="96">
        <v>1</v>
      </c>
      <c r="AE13" s="97">
        <v>112</v>
      </c>
      <c r="AF13" s="43"/>
      <c r="AG13" s="96">
        <v>8</v>
      </c>
      <c r="AH13" s="97">
        <v>42.875</v>
      </c>
      <c r="AI13" s="96">
        <v>8</v>
      </c>
      <c r="AJ13" s="97">
        <v>42.875</v>
      </c>
      <c r="AK13" s="96">
        <v>0</v>
      </c>
      <c r="AL13" s="97">
        <v>0</v>
      </c>
      <c r="AM13" s="51"/>
      <c r="AN13" s="51"/>
      <c r="AO13" s="51"/>
      <c r="AP13" s="51"/>
      <c r="AQ13" s="51"/>
      <c r="AR13" s="51"/>
      <c r="AS13" s="51"/>
      <c r="AT13" s="51"/>
      <c r="AU13" s="51"/>
    </row>
    <row r="14" spans="1:49" ht="15.75">
      <c r="A14" s="50"/>
      <c r="B14" s="50"/>
      <c r="C14" s="82">
        <v>11</v>
      </c>
      <c r="D14" s="95" t="s">
        <v>9</v>
      </c>
      <c r="E14" s="96">
        <v>4959</v>
      </c>
      <c r="F14" s="97">
        <v>112.47166767493447</v>
      </c>
      <c r="G14" s="96">
        <v>2469</v>
      </c>
      <c r="H14" s="97">
        <v>114.47468610773592</v>
      </c>
      <c r="I14" s="96">
        <v>2490</v>
      </c>
      <c r="J14" s="97">
        <v>110.4855421686747</v>
      </c>
      <c r="K14" s="43"/>
      <c r="L14" s="96">
        <v>2446</v>
      </c>
      <c r="M14" s="97">
        <v>114.48732624693378</v>
      </c>
      <c r="N14" s="96">
        <v>2440</v>
      </c>
      <c r="O14" s="97">
        <v>114.48196721311476</v>
      </c>
      <c r="P14" s="96">
        <v>6</v>
      </c>
      <c r="Q14" s="97">
        <v>116.66666666666667</v>
      </c>
      <c r="R14" s="43"/>
      <c r="S14" s="96">
        <v>2513</v>
      </c>
      <c r="T14" s="97">
        <v>110.50974930362116</v>
      </c>
      <c r="U14" s="96">
        <v>29</v>
      </c>
      <c r="V14" s="97">
        <v>113.86206896551724</v>
      </c>
      <c r="W14" s="96">
        <v>2484</v>
      </c>
      <c r="X14" s="97">
        <v>110.47061191626409</v>
      </c>
      <c r="Y14" s="43"/>
      <c r="Z14" s="96">
        <v>40</v>
      </c>
      <c r="AA14" s="97">
        <v>175.27500000000001</v>
      </c>
      <c r="AB14" s="96">
        <v>40</v>
      </c>
      <c r="AC14" s="97">
        <v>175.27500000000001</v>
      </c>
      <c r="AD14" s="96">
        <v>0</v>
      </c>
      <c r="AE14" s="97">
        <v>0</v>
      </c>
      <c r="AF14" s="43"/>
      <c r="AG14" s="96">
        <v>3</v>
      </c>
      <c r="AH14" s="97">
        <v>42</v>
      </c>
      <c r="AI14" s="96">
        <v>3</v>
      </c>
      <c r="AJ14" s="97">
        <v>42</v>
      </c>
      <c r="AK14" s="96">
        <v>0</v>
      </c>
      <c r="AL14" s="97">
        <v>0</v>
      </c>
      <c r="AM14" s="51"/>
      <c r="AN14" s="51"/>
      <c r="AO14" s="51"/>
      <c r="AP14" s="51"/>
      <c r="AQ14" s="51"/>
      <c r="AR14" s="51"/>
      <c r="AS14" s="51"/>
      <c r="AT14" s="51"/>
      <c r="AU14" s="51"/>
    </row>
    <row r="15" spans="1:49" ht="15.75">
      <c r="A15" s="50"/>
      <c r="B15" s="50"/>
      <c r="C15" s="82">
        <v>14</v>
      </c>
      <c r="D15" s="95" t="s">
        <v>10</v>
      </c>
      <c r="E15" s="96">
        <v>4043</v>
      </c>
      <c r="F15" s="97">
        <v>113.11377689834282</v>
      </c>
      <c r="G15" s="96">
        <v>1942</v>
      </c>
      <c r="H15" s="97">
        <v>115.10092687950566</v>
      </c>
      <c r="I15" s="96">
        <v>2101</v>
      </c>
      <c r="J15" s="97">
        <v>111.27701094716801</v>
      </c>
      <c r="K15" s="43"/>
      <c r="L15" s="96">
        <v>1931</v>
      </c>
      <c r="M15" s="97">
        <v>115.10771620921803</v>
      </c>
      <c r="N15" s="96">
        <v>1928</v>
      </c>
      <c r="O15" s="97">
        <v>115.10529045643153</v>
      </c>
      <c r="P15" s="96">
        <v>3</v>
      </c>
      <c r="Q15" s="97">
        <v>116.66666666666667</v>
      </c>
      <c r="R15" s="43"/>
      <c r="S15" s="96">
        <v>2112</v>
      </c>
      <c r="T15" s="97">
        <v>111.2907196969697</v>
      </c>
      <c r="U15" s="96">
        <v>14</v>
      </c>
      <c r="V15" s="97">
        <v>114.5</v>
      </c>
      <c r="W15" s="96">
        <v>2098</v>
      </c>
      <c r="X15" s="97">
        <v>111.26930409914203</v>
      </c>
      <c r="Y15" s="43"/>
      <c r="Z15" s="96">
        <v>37</v>
      </c>
      <c r="AA15" s="97">
        <v>171.02702702702703</v>
      </c>
      <c r="AB15" s="96">
        <v>35</v>
      </c>
      <c r="AC15" s="97">
        <v>171.6</v>
      </c>
      <c r="AD15" s="96">
        <v>2</v>
      </c>
      <c r="AE15" s="97">
        <v>161</v>
      </c>
      <c r="AF15" s="43"/>
      <c r="AG15" s="96">
        <v>2</v>
      </c>
      <c r="AH15" s="97">
        <v>42</v>
      </c>
      <c r="AI15" s="96">
        <v>2</v>
      </c>
      <c r="AJ15" s="97">
        <v>42</v>
      </c>
      <c r="AK15" s="96">
        <v>0</v>
      </c>
      <c r="AL15" s="97">
        <v>0</v>
      </c>
      <c r="AM15" s="51"/>
      <c r="AN15" s="51"/>
      <c r="AO15" s="51"/>
      <c r="AP15" s="51"/>
      <c r="AQ15" s="51"/>
      <c r="AR15" s="51"/>
      <c r="AS15" s="51"/>
      <c r="AT15" s="51"/>
      <c r="AU15" s="51"/>
      <c r="AV15" s="71"/>
      <c r="AW15" s="72"/>
    </row>
    <row r="16" spans="1:49" ht="15.75">
      <c r="A16" s="50"/>
      <c r="B16" s="50"/>
      <c r="C16" s="82">
        <v>18</v>
      </c>
      <c r="D16" s="95" t="s">
        <v>11</v>
      </c>
      <c r="E16" s="96">
        <v>4463</v>
      </c>
      <c r="F16" s="97">
        <v>112.82052431100156</v>
      </c>
      <c r="G16" s="96">
        <v>2056</v>
      </c>
      <c r="H16" s="97">
        <v>114.36624513618678</v>
      </c>
      <c r="I16" s="96">
        <v>2407</v>
      </c>
      <c r="J16" s="97">
        <v>111.50020772746157</v>
      </c>
      <c r="K16" s="43"/>
      <c r="L16" s="96">
        <v>2044</v>
      </c>
      <c r="M16" s="97">
        <v>114.37328767123287</v>
      </c>
      <c r="N16" s="96">
        <v>2043</v>
      </c>
      <c r="O16" s="97">
        <v>114.37444933920705</v>
      </c>
      <c r="P16" s="96">
        <v>1</v>
      </c>
      <c r="Q16" s="97">
        <v>112</v>
      </c>
      <c r="R16" s="43"/>
      <c r="S16" s="96">
        <v>2419</v>
      </c>
      <c r="T16" s="97">
        <v>111.50847457627118</v>
      </c>
      <c r="U16" s="96">
        <v>13</v>
      </c>
      <c r="V16" s="97">
        <v>113.07692307692308</v>
      </c>
      <c r="W16" s="96">
        <v>2406</v>
      </c>
      <c r="X16" s="97">
        <v>111.5</v>
      </c>
      <c r="Y16" s="43"/>
      <c r="Z16" s="96">
        <v>25</v>
      </c>
      <c r="AA16" s="97">
        <v>170.4</v>
      </c>
      <c r="AB16" s="96">
        <v>25</v>
      </c>
      <c r="AC16" s="97">
        <v>170.4</v>
      </c>
      <c r="AD16" s="96">
        <v>0</v>
      </c>
      <c r="AE16" s="97">
        <v>0</v>
      </c>
      <c r="AF16" s="43"/>
      <c r="AG16" s="96">
        <v>5</v>
      </c>
      <c r="AH16" s="97">
        <v>44.8</v>
      </c>
      <c r="AI16" s="96">
        <v>5</v>
      </c>
      <c r="AJ16" s="97">
        <v>44.8</v>
      </c>
      <c r="AK16" s="96">
        <v>0</v>
      </c>
      <c r="AL16" s="97">
        <v>0</v>
      </c>
      <c r="AM16" s="51"/>
      <c r="AN16" s="51"/>
      <c r="AO16" s="51"/>
      <c r="AP16" s="51"/>
      <c r="AQ16" s="51"/>
      <c r="AR16" s="51"/>
      <c r="AS16" s="51"/>
      <c r="AT16" s="51"/>
      <c r="AU16" s="51"/>
      <c r="AV16" s="73"/>
      <c r="AW16" s="74"/>
    </row>
    <row r="17" spans="1:49" ht="15.75">
      <c r="A17" s="50"/>
      <c r="B17" s="50"/>
      <c r="C17" s="82">
        <v>21</v>
      </c>
      <c r="D17" s="95" t="s">
        <v>12</v>
      </c>
      <c r="E17" s="96">
        <v>3129</v>
      </c>
      <c r="F17" s="97">
        <v>112.64397571108981</v>
      </c>
      <c r="G17" s="96">
        <v>1345</v>
      </c>
      <c r="H17" s="97">
        <v>114.10334572490706</v>
      </c>
      <c r="I17" s="96">
        <v>1784</v>
      </c>
      <c r="J17" s="97">
        <v>111.54372197309416</v>
      </c>
      <c r="K17" s="43"/>
      <c r="L17" s="96">
        <v>1344</v>
      </c>
      <c r="M17" s="97">
        <v>114.11532738095238</v>
      </c>
      <c r="N17" s="96">
        <v>1340</v>
      </c>
      <c r="O17" s="97">
        <v>114.11119402985075</v>
      </c>
      <c r="P17" s="96">
        <v>4</v>
      </c>
      <c r="Q17" s="97">
        <v>115.5</v>
      </c>
      <c r="R17" s="43"/>
      <c r="S17" s="96">
        <v>1785</v>
      </c>
      <c r="T17" s="97">
        <v>111.53613445378151</v>
      </c>
      <c r="U17" s="96">
        <v>5</v>
      </c>
      <c r="V17" s="97">
        <v>112</v>
      </c>
      <c r="W17" s="96">
        <v>1780</v>
      </c>
      <c r="X17" s="97">
        <v>111.53483146067416</v>
      </c>
      <c r="Y17" s="43"/>
      <c r="Z17" s="96">
        <v>26</v>
      </c>
      <c r="AA17" s="97">
        <v>162.07692307692307</v>
      </c>
      <c r="AB17" s="96">
        <v>26</v>
      </c>
      <c r="AC17" s="97">
        <v>162.07692307692307</v>
      </c>
      <c r="AD17" s="96">
        <v>0</v>
      </c>
      <c r="AE17" s="97">
        <v>0</v>
      </c>
      <c r="AF17" s="43"/>
      <c r="AG17" s="96">
        <v>5</v>
      </c>
      <c r="AH17" s="97">
        <v>42</v>
      </c>
      <c r="AI17" s="96">
        <v>5</v>
      </c>
      <c r="AJ17" s="97">
        <v>42</v>
      </c>
      <c r="AK17" s="96">
        <v>0</v>
      </c>
      <c r="AL17" s="97">
        <v>0</v>
      </c>
      <c r="AM17" s="51"/>
      <c r="AN17" s="51"/>
      <c r="AO17" s="51"/>
      <c r="AP17" s="51"/>
      <c r="AQ17" s="51"/>
      <c r="AR17" s="51"/>
      <c r="AS17" s="51"/>
      <c r="AT17" s="51"/>
      <c r="AU17" s="51"/>
      <c r="AV17" s="73"/>
      <c r="AW17" s="74"/>
    </row>
    <row r="18" spans="1:49" ht="15.75">
      <c r="A18" s="50"/>
      <c r="B18" s="50"/>
      <c r="C18" s="82">
        <v>23</v>
      </c>
      <c r="D18" s="95" t="s">
        <v>13</v>
      </c>
      <c r="E18" s="96">
        <v>3149</v>
      </c>
      <c r="F18" s="97">
        <v>112.87678628135916</v>
      </c>
      <c r="G18" s="96">
        <v>1410</v>
      </c>
      <c r="H18" s="97">
        <v>114.62269503546099</v>
      </c>
      <c r="I18" s="96">
        <v>1739</v>
      </c>
      <c r="J18" s="97">
        <v>111.46118458884416</v>
      </c>
      <c r="K18" s="43"/>
      <c r="L18" s="96">
        <v>1406</v>
      </c>
      <c r="M18" s="97">
        <v>114.65007112375534</v>
      </c>
      <c r="N18" s="96">
        <v>1398</v>
      </c>
      <c r="O18" s="97">
        <v>114.63519313304721</v>
      </c>
      <c r="P18" s="96">
        <v>8</v>
      </c>
      <c r="Q18" s="97">
        <v>117.25</v>
      </c>
      <c r="R18" s="43"/>
      <c r="S18" s="96">
        <v>1743</v>
      </c>
      <c r="T18" s="97">
        <v>111.4463568559954</v>
      </c>
      <c r="U18" s="96">
        <v>12</v>
      </c>
      <c r="V18" s="97">
        <v>113.16666666666667</v>
      </c>
      <c r="W18" s="96">
        <v>1731</v>
      </c>
      <c r="X18" s="97">
        <v>111.43443096476025</v>
      </c>
      <c r="Y18" s="43"/>
      <c r="Z18" s="96">
        <v>10</v>
      </c>
      <c r="AA18" s="97">
        <v>186.1</v>
      </c>
      <c r="AB18" s="96">
        <v>10</v>
      </c>
      <c r="AC18" s="97">
        <v>186.1</v>
      </c>
      <c r="AD18" s="96">
        <v>0</v>
      </c>
      <c r="AE18" s="97">
        <v>0</v>
      </c>
      <c r="AF18" s="43"/>
      <c r="AG18" s="96">
        <v>1</v>
      </c>
      <c r="AH18" s="97">
        <v>42</v>
      </c>
      <c r="AI18" s="96">
        <v>1</v>
      </c>
      <c r="AJ18" s="97">
        <v>42</v>
      </c>
      <c r="AK18" s="96">
        <v>0</v>
      </c>
      <c r="AL18" s="97">
        <v>0</v>
      </c>
      <c r="AM18" s="51"/>
      <c r="AN18" s="51"/>
      <c r="AO18" s="51"/>
      <c r="AP18" s="51"/>
      <c r="AQ18" s="51"/>
      <c r="AR18" s="51"/>
      <c r="AS18" s="51"/>
      <c r="AT18" s="51"/>
      <c r="AU18" s="51"/>
      <c r="AV18" s="73"/>
      <c r="AW18" s="74"/>
    </row>
    <row r="19" spans="1:49" ht="15.75">
      <c r="A19" s="50"/>
      <c r="B19" s="50"/>
      <c r="C19" s="82">
        <v>29</v>
      </c>
      <c r="D19" s="95" t="s">
        <v>14</v>
      </c>
      <c r="E19" s="96">
        <v>7588</v>
      </c>
      <c r="F19" s="97">
        <v>112.88692672641012</v>
      </c>
      <c r="G19" s="96">
        <v>3671</v>
      </c>
      <c r="H19" s="97">
        <v>114.95042222827567</v>
      </c>
      <c r="I19" s="96">
        <v>3917</v>
      </c>
      <c r="J19" s="97">
        <v>110.95302527444473</v>
      </c>
      <c r="K19" s="43"/>
      <c r="L19" s="96">
        <v>3641</v>
      </c>
      <c r="M19" s="97">
        <v>114.94699258445482</v>
      </c>
      <c r="N19" s="96">
        <v>3629</v>
      </c>
      <c r="O19" s="97">
        <v>114.96996417745936</v>
      </c>
      <c r="P19" s="96">
        <v>12</v>
      </c>
      <c r="Q19" s="97">
        <v>108</v>
      </c>
      <c r="R19" s="43"/>
      <c r="S19" s="96">
        <v>3947</v>
      </c>
      <c r="T19" s="97">
        <v>110.98657208006081</v>
      </c>
      <c r="U19" s="96">
        <v>42</v>
      </c>
      <c r="V19" s="97">
        <v>113.26190476190476</v>
      </c>
      <c r="W19" s="96">
        <v>3905</v>
      </c>
      <c r="X19" s="97">
        <v>110.96209987195903</v>
      </c>
      <c r="Y19" s="43"/>
      <c r="Z19" s="96">
        <v>77</v>
      </c>
      <c r="AA19" s="97">
        <v>179.7012987012987</v>
      </c>
      <c r="AB19" s="96">
        <v>74</v>
      </c>
      <c r="AC19" s="97">
        <v>181.5</v>
      </c>
      <c r="AD19" s="96">
        <v>3</v>
      </c>
      <c r="AE19" s="97">
        <v>135.33333333333334</v>
      </c>
      <c r="AF19" s="43"/>
      <c r="AG19" s="96">
        <v>8</v>
      </c>
      <c r="AH19" s="97">
        <v>42</v>
      </c>
      <c r="AI19" s="96">
        <v>8</v>
      </c>
      <c r="AJ19" s="97">
        <v>42</v>
      </c>
      <c r="AK19" s="96">
        <v>0</v>
      </c>
      <c r="AL19" s="97">
        <v>0</v>
      </c>
      <c r="AM19" s="51"/>
      <c r="AN19" s="51"/>
      <c r="AO19" s="51"/>
      <c r="AP19" s="51"/>
      <c r="AQ19" s="51"/>
      <c r="AR19" s="51"/>
      <c r="AS19" s="51"/>
      <c r="AT19" s="51"/>
      <c r="AU19" s="51"/>
      <c r="AV19" s="73"/>
      <c r="AW19" s="74"/>
    </row>
    <row r="20" spans="1:49" ht="15.75">
      <c r="A20" s="50"/>
      <c r="B20" s="50"/>
      <c r="C20" s="82">
        <v>41</v>
      </c>
      <c r="D20" s="95" t="s">
        <v>15</v>
      </c>
      <c r="E20" s="96">
        <v>10279</v>
      </c>
      <c r="F20" s="97">
        <v>113.32201576028797</v>
      </c>
      <c r="G20" s="96">
        <v>5041</v>
      </c>
      <c r="H20" s="97">
        <v>115.07300138861336</v>
      </c>
      <c r="I20" s="96">
        <v>5238</v>
      </c>
      <c r="J20" s="97">
        <v>111.6368843069874</v>
      </c>
      <c r="K20" s="43"/>
      <c r="L20" s="96">
        <v>4999</v>
      </c>
      <c r="M20" s="97">
        <v>115.11222244448889</v>
      </c>
      <c r="N20" s="96">
        <v>4985</v>
      </c>
      <c r="O20" s="97">
        <v>115.09628886659979</v>
      </c>
      <c r="P20" s="96">
        <v>14</v>
      </c>
      <c r="Q20" s="97">
        <v>120.78571428571429</v>
      </c>
      <c r="R20" s="43"/>
      <c r="S20" s="96">
        <v>5280</v>
      </c>
      <c r="T20" s="97">
        <v>111.62708333333333</v>
      </c>
      <c r="U20" s="96">
        <v>56</v>
      </c>
      <c r="V20" s="97">
        <v>113</v>
      </c>
      <c r="W20" s="96">
        <v>5224</v>
      </c>
      <c r="X20" s="97">
        <v>111.61236600306279</v>
      </c>
      <c r="Y20" s="43"/>
      <c r="Z20" s="96">
        <v>93</v>
      </c>
      <c r="AA20" s="97">
        <v>181.44086021505376</v>
      </c>
      <c r="AB20" s="96">
        <v>91</v>
      </c>
      <c r="AC20" s="97">
        <v>182.96703296703296</v>
      </c>
      <c r="AD20" s="96">
        <v>2</v>
      </c>
      <c r="AE20" s="97">
        <v>112</v>
      </c>
      <c r="AF20" s="43"/>
      <c r="AG20" s="96">
        <v>5</v>
      </c>
      <c r="AH20" s="97">
        <v>44.8</v>
      </c>
      <c r="AI20" s="96">
        <v>5</v>
      </c>
      <c r="AJ20" s="97">
        <v>44.8</v>
      </c>
      <c r="AK20" s="96">
        <v>0</v>
      </c>
      <c r="AL20" s="97">
        <v>0</v>
      </c>
      <c r="AM20" s="51"/>
      <c r="AN20" s="51"/>
      <c r="AO20" s="51"/>
      <c r="AP20" s="51"/>
      <c r="AQ20" s="51"/>
      <c r="AR20" s="51"/>
      <c r="AS20" s="51"/>
      <c r="AT20" s="51"/>
      <c r="AU20" s="51"/>
      <c r="AV20" s="73"/>
      <c r="AW20" s="74"/>
    </row>
    <row r="21" spans="1:49" s="21" customFormat="1" ht="15.75">
      <c r="A21" s="50"/>
      <c r="B21" s="50"/>
      <c r="C21" s="128"/>
      <c r="D21" s="127" t="s">
        <v>81</v>
      </c>
      <c r="E21" s="121">
        <v>6520</v>
      </c>
      <c r="F21" s="122">
        <v>112.74601226993865</v>
      </c>
      <c r="G21" s="124">
        <v>2917</v>
      </c>
      <c r="H21" s="125">
        <v>114.59033253342476</v>
      </c>
      <c r="I21" s="80">
        <v>3603</v>
      </c>
      <c r="J21" s="94">
        <v>111.25284485151263</v>
      </c>
      <c r="K21" s="33"/>
      <c r="L21" s="121">
        <v>2890</v>
      </c>
      <c r="M21" s="122">
        <v>114.65328719723183</v>
      </c>
      <c r="N21" s="124">
        <v>2889</v>
      </c>
      <c r="O21" s="125">
        <v>114.65420560747664</v>
      </c>
      <c r="P21" s="80">
        <v>1</v>
      </c>
      <c r="Q21" s="94">
        <v>112</v>
      </c>
      <c r="R21" s="33"/>
      <c r="S21" s="121">
        <v>3630</v>
      </c>
      <c r="T21" s="122">
        <v>111.22754820936639</v>
      </c>
      <c r="U21" s="124">
        <v>28</v>
      </c>
      <c r="V21" s="125">
        <v>108</v>
      </c>
      <c r="W21" s="80">
        <v>3602</v>
      </c>
      <c r="X21" s="94">
        <v>111.25263742365352</v>
      </c>
      <c r="Y21" s="33"/>
      <c r="Z21" s="121">
        <v>57</v>
      </c>
      <c r="AA21" s="122">
        <v>168.05263157894737</v>
      </c>
      <c r="AB21" s="124">
        <v>56</v>
      </c>
      <c r="AC21" s="125">
        <v>169.05357142857142</v>
      </c>
      <c r="AD21" s="80">
        <v>1</v>
      </c>
      <c r="AE21" s="94">
        <v>112</v>
      </c>
      <c r="AF21" s="33"/>
      <c r="AG21" s="121">
        <v>1</v>
      </c>
      <c r="AH21" s="122">
        <v>42</v>
      </c>
      <c r="AI21" s="124">
        <v>1</v>
      </c>
      <c r="AJ21" s="125">
        <v>42</v>
      </c>
      <c r="AK21" s="80">
        <v>0</v>
      </c>
      <c r="AL21" s="94">
        <v>0</v>
      </c>
      <c r="AM21" s="51"/>
      <c r="AN21" s="51"/>
      <c r="AO21" s="51"/>
      <c r="AP21" s="51"/>
      <c r="AQ21" s="51"/>
      <c r="AR21" s="51"/>
      <c r="AS21" s="51"/>
      <c r="AT21" s="51"/>
      <c r="AU21" s="51"/>
      <c r="AV21" s="73"/>
      <c r="AW21" s="74"/>
    </row>
    <row r="22" spans="1:49" ht="15.75">
      <c r="A22" s="50"/>
      <c r="B22" s="50"/>
      <c r="C22" s="87">
        <v>22</v>
      </c>
      <c r="D22" s="95" t="s">
        <v>16</v>
      </c>
      <c r="E22" s="96">
        <v>1203</v>
      </c>
      <c r="F22" s="97">
        <v>112.12053200332502</v>
      </c>
      <c r="G22" s="96">
        <v>466</v>
      </c>
      <c r="H22" s="97">
        <v>114.32403433476395</v>
      </c>
      <c r="I22" s="96">
        <v>737</v>
      </c>
      <c r="J22" s="97">
        <v>110.72727272727273</v>
      </c>
      <c r="K22" s="43"/>
      <c r="L22" s="96">
        <v>462</v>
      </c>
      <c r="M22" s="97">
        <v>114.31385281385282</v>
      </c>
      <c r="N22" s="96">
        <v>461</v>
      </c>
      <c r="O22" s="97">
        <v>114.31887201735358</v>
      </c>
      <c r="P22" s="96">
        <v>1</v>
      </c>
      <c r="Q22" s="97">
        <v>112</v>
      </c>
      <c r="R22" s="43"/>
      <c r="S22" s="96">
        <v>741</v>
      </c>
      <c r="T22" s="97">
        <v>110.75303643724696</v>
      </c>
      <c r="U22" s="96">
        <v>5</v>
      </c>
      <c r="V22" s="97">
        <v>114.8</v>
      </c>
      <c r="W22" s="96">
        <v>736</v>
      </c>
      <c r="X22" s="97">
        <v>110.72554347826087</v>
      </c>
      <c r="Y22" s="43"/>
      <c r="Z22" s="96">
        <v>9</v>
      </c>
      <c r="AA22" s="97">
        <v>170.33333333333334</v>
      </c>
      <c r="AB22" s="96">
        <v>9</v>
      </c>
      <c r="AC22" s="97">
        <v>170.33333333333334</v>
      </c>
      <c r="AD22" s="96">
        <v>0</v>
      </c>
      <c r="AE22" s="97">
        <v>0</v>
      </c>
      <c r="AF22" s="43"/>
      <c r="AG22" s="96">
        <v>0</v>
      </c>
      <c r="AH22" s="97">
        <v>0</v>
      </c>
      <c r="AI22" s="96">
        <v>0</v>
      </c>
      <c r="AJ22" s="97">
        <v>0</v>
      </c>
      <c r="AK22" s="96">
        <v>0</v>
      </c>
      <c r="AL22" s="97">
        <v>0</v>
      </c>
      <c r="AM22" s="51"/>
      <c r="AN22" s="51"/>
      <c r="AO22" s="51"/>
      <c r="AP22" s="51"/>
      <c r="AQ22" s="51"/>
      <c r="AR22" s="51"/>
      <c r="AS22" s="51"/>
      <c r="AT22" s="51"/>
      <c r="AU22" s="51"/>
      <c r="AV22" s="73"/>
      <c r="AW22" s="74"/>
    </row>
    <row r="23" spans="1:49" ht="15.75">
      <c r="A23" s="50"/>
      <c r="B23" s="50"/>
      <c r="C23" s="87">
        <v>44</v>
      </c>
      <c r="D23" s="95" t="s">
        <v>17</v>
      </c>
      <c r="E23" s="96">
        <v>694</v>
      </c>
      <c r="F23" s="97">
        <v>113.59942363112393</v>
      </c>
      <c r="G23" s="96">
        <v>302</v>
      </c>
      <c r="H23" s="97">
        <v>114.74172185430463</v>
      </c>
      <c r="I23" s="96">
        <v>392</v>
      </c>
      <c r="J23" s="97">
        <v>112.71938775510205</v>
      </c>
      <c r="K23" s="43"/>
      <c r="L23" s="96">
        <v>299</v>
      </c>
      <c r="M23" s="97">
        <v>114.90969899665552</v>
      </c>
      <c r="N23" s="96">
        <v>299</v>
      </c>
      <c r="O23" s="97">
        <v>114.90969899665552</v>
      </c>
      <c r="P23" s="96">
        <v>0</v>
      </c>
      <c r="Q23" s="97">
        <v>0</v>
      </c>
      <c r="R23" s="43"/>
      <c r="S23" s="96">
        <v>395</v>
      </c>
      <c r="T23" s="97">
        <v>112.60759493670886</v>
      </c>
      <c r="U23" s="96">
        <v>3</v>
      </c>
      <c r="V23" s="97">
        <v>98</v>
      </c>
      <c r="W23" s="96">
        <v>392</v>
      </c>
      <c r="X23" s="97">
        <v>112.71938775510205</v>
      </c>
      <c r="Y23" s="43"/>
      <c r="Z23" s="96">
        <v>3</v>
      </c>
      <c r="AA23" s="97">
        <v>182</v>
      </c>
      <c r="AB23" s="96">
        <v>3</v>
      </c>
      <c r="AC23" s="97">
        <v>182</v>
      </c>
      <c r="AD23" s="96">
        <v>0</v>
      </c>
      <c r="AE23" s="97">
        <v>0</v>
      </c>
      <c r="AF23" s="43"/>
      <c r="AG23" s="96">
        <v>0</v>
      </c>
      <c r="AH23" s="97">
        <v>0</v>
      </c>
      <c r="AI23" s="96">
        <v>0</v>
      </c>
      <c r="AJ23" s="97">
        <v>0</v>
      </c>
      <c r="AK23" s="96">
        <v>0</v>
      </c>
      <c r="AL23" s="97">
        <v>0</v>
      </c>
      <c r="AM23" s="51"/>
      <c r="AN23" s="51"/>
      <c r="AO23" s="51"/>
      <c r="AP23" s="51"/>
      <c r="AQ23" s="51"/>
      <c r="AR23" s="51"/>
      <c r="AS23" s="51"/>
      <c r="AT23" s="51"/>
      <c r="AU23" s="51"/>
      <c r="AV23" s="73"/>
      <c r="AW23" s="74"/>
    </row>
    <row r="24" spans="1:49" ht="15.75">
      <c r="A24" s="50"/>
      <c r="B24" s="50"/>
      <c r="C24" s="87">
        <v>50</v>
      </c>
      <c r="D24" s="95" t="s">
        <v>18</v>
      </c>
      <c r="E24" s="96">
        <v>4623</v>
      </c>
      <c r="F24" s="97">
        <v>112.78066190785205</v>
      </c>
      <c r="G24" s="96">
        <v>2149</v>
      </c>
      <c r="H24" s="97">
        <v>114.62680316426244</v>
      </c>
      <c r="I24" s="96">
        <v>2474</v>
      </c>
      <c r="J24" s="97">
        <v>111.1770412287793</v>
      </c>
      <c r="K24" s="43"/>
      <c r="L24" s="96">
        <v>2129</v>
      </c>
      <c r="M24" s="97">
        <v>114.69093471113199</v>
      </c>
      <c r="N24" s="96">
        <v>2129</v>
      </c>
      <c r="O24" s="97">
        <v>114.69093471113199</v>
      </c>
      <c r="P24" s="96">
        <v>0</v>
      </c>
      <c r="Q24" s="97">
        <v>0</v>
      </c>
      <c r="R24" s="43"/>
      <c r="S24" s="96">
        <v>2494</v>
      </c>
      <c r="T24" s="97">
        <v>111.14995990376904</v>
      </c>
      <c r="U24" s="96">
        <v>20</v>
      </c>
      <c r="V24" s="97">
        <v>107.8</v>
      </c>
      <c r="W24" s="96">
        <v>2474</v>
      </c>
      <c r="X24" s="97">
        <v>111.1770412287793</v>
      </c>
      <c r="Y24" s="43"/>
      <c r="Z24" s="96">
        <v>45</v>
      </c>
      <c r="AA24" s="97">
        <v>166.66666666666666</v>
      </c>
      <c r="AB24" s="96">
        <v>44</v>
      </c>
      <c r="AC24" s="97">
        <v>167.90909090909091</v>
      </c>
      <c r="AD24" s="96">
        <v>1</v>
      </c>
      <c r="AE24" s="97">
        <v>112</v>
      </c>
      <c r="AF24" s="43"/>
      <c r="AG24" s="96">
        <v>1</v>
      </c>
      <c r="AH24" s="97">
        <v>42</v>
      </c>
      <c r="AI24" s="96">
        <v>1</v>
      </c>
      <c r="AJ24" s="97">
        <v>42</v>
      </c>
      <c r="AK24" s="96">
        <v>0</v>
      </c>
      <c r="AL24" s="97">
        <v>0</v>
      </c>
      <c r="AM24" s="51"/>
      <c r="AN24" s="51"/>
      <c r="AO24" s="51"/>
      <c r="AP24" s="51"/>
      <c r="AQ24" s="51"/>
      <c r="AR24" s="51"/>
      <c r="AS24" s="51"/>
      <c r="AT24" s="51"/>
      <c r="AU24" s="51"/>
      <c r="AV24" s="71"/>
      <c r="AW24" s="72"/>
    </row>
    <row r="25" spans="1:49" s="21" customFormat="1" ht="15.75">
      <c r="A25" s="50"/>
      <c r="B25" s="50"/>
      <c r="C25" s="128">
        <v>33</v>
      </c>
      <c r="D25" s="127" t="s">
        <v>82</v>
      </c>
      <c r="E25" s="121">
        <v>3308</v>
      </c>
      <c r="F25" s="122">
        <v>112.59250302297461</v>
      </c>
      <c r="G25" s="124">
        <v>1594</v>
      </c>
      <c r="H25" s="125">
        <v>114.81869510664994</v>
      </c>
      <c r="I25" s="80">
        <v>1714</v>
      </c>
      <c r="J25" s="94">
        <v>110.52217036172695</v>
      </c>
      <c r="K25" s="33"/>
      <c r="L25" s="121">
        <v>1583</v>
      </c>
      <c r="M25" s="122">
        <v>114.79343019583069</v>
      </c>
      <c r="N25" s="124">
        <v>1580</v>
      </c>
      <c r="O25" s="125">
        <v>114.79430379746836</v>
      </c>
      <c r="P25" s="80">
        <v>3</v>
      </c>
      <c r="Q25" s="94">
        <v>114.33333333333333</v>
      </c>
      <c r="R25" s="33"/>
      <c r="S25" s="121">
        <v>1725</v>
      </c>
      <c r="T25" s="122">
        <v>110.5727536231884</v>
      </c>
      <c r="U25" s="124">
        <v>14</v>
      </c>
      <c r="V25" s="125">
        <v>117.57142857142857</v>
      </c>
      <c r="W25" s="80">
        <v>1711</v>
      </c>
      <c r="X25" s="94">
        <v>110.51548801870251</v>
      </c>
      <c r="Y25" s="33"/>
      <c r="Z25" s="121">
        <v>32</v>
      </c>
      <c r="AA25" s="122">
        <v>174.8125</v>
      </c>
      <c r="AB25" s="124">
        <v>32</v>
      </c>
      <c r="AC25" s="125">
        <v>174.8125</v>
      </c>
      <c r="AD25" s="80">
        <v>0</v>
      </c>
      <c r="AE25" s="94">
        <v>0</v>
      </c>
      <c r="AF25" s="33"/>
      <c r="AG25" s="121">
        <v>3</v>
      </c>
      <c r="AH25" s="122">
        <v>42</v>
      </c>
      <c r="AI25" s="124">
        <v>3</v>
      </c>
      <c r="AJ25" s="125">
        <v>42</v>
      </c>
      <c r="AK25" s="80">
        <v>0</v>
      </c>
      <c r="AL25" s="94">
        <v>0</v>
      </c>
      <c r="AM25" s="51"/>
      <c r="AN25" s="51"/>
      <c r="AO25" s="51"/>
      <c r="AP25" s="51"/>
      <c r="AQ25" s="51"/>
      <c r="AR25" s="51"/>
      <c r="AS25" s="51"/>
      <c r="AT25" s="51"/>
      <c r="AU25" s="51"/>
      <c r="AV25" s="73"/>
      <c r="AW25" s="74"/>
    </row>
    <row r="26" spans="1:49" s="21" customFormat="1" ht="15.75">
      <c r="A26" s="50"/>
      <c r="B26" s="50"/>
      <c r="C26" s="128">
        <v>7</v>
      </c>
      <c r="D26" s="127" t="s">
        <v>83</v>
      </c>
      <c r="E26" s="121">
        <v>6167</v>
      </c>
      <c r="F26" s="122">
        <v>112.94146262364197</v>
      </c>
      <c r="G26" s="124">
        <v>2948</v>
      </c>
      <c r="H26" s="125">
        <v>114.99118046132972</v>
      </c>
      <c r="I26" s="80">
        <v>3219</v>
      </c>
      <c r="J26" s="94">
        <v>111.06430568499535</v>
      </c>
      <c r="K26" s="33"/>
      <c r="L26" s="121">
        <v>2932</v>
      </c>
      <c r="M26" s="122">
        <v>115.07128240109141</v>
      </c>
      <c r="N26" s="124">
        <v>2922</v>
      </c>
      <c r="O26" s="125">
        <v>115.07221081451061</v>
      </c>
      <c r="P26" s="80">
        <v>10</v>
      </c>
      <c r="Q26" s="94">
        <v>114.8</v>
      </c>
      <c r="R26" s="33"/>
      <c r="S26" s="121">
        <v>3235</v>
      </c>
      <c r="T26" s="122">
        <v>111.01112828438949</v>
      </c>
      <c r="U26" s="124">
        <v>26</v>
      </c>
      <c r="V26" s="125">
        <v>105.88461538461539</v>
      </c>
      <c r="W26" s="80">
        <v>3209</v>
      </c>
      <c r="X26" s="94">
        <v>111.05266438142723</v>
      </c>
      <c r="Y26" s="33"/>
      <c r="Z26" s="121">
        <v>77</v>
      </c>
      <c r="AA26" s="122">
        <v>179.58441558441558</v>
      </c>
      <c r="AB26" s="124">
        <v>73</v>
      </c>
      <c r="AC26" s="125">
        <v>180.98630136986301</v>
      </c>
      <c r="AD26" s="80">
        <v>4</v>
      </c>
      <c r="AE26" s="94">
        <v>154</v>
      </c>
      <c r="AF26" s="33"/>
      <c r="AG26" s="121">
        <v>10</v>
      </c>
      <c r="AH26" s="122">
        <v>43.4</v>
      </c>
      <c r="AI26" s="124">
        <v>10</v>
      </c>
      <c r="AJ26" s="125">
        <v>43.4</v>
      </c>
      <c r="AK26" s="80">
        <v>0</v>
      </c>
      <c r="AL26" s="94">
        <v>0</v>
      </c>
      <c r="AM26" s="51"/>
      <c r="AN26" s="51"/>
      <c r="AO26" s="51"/>
      <c r="AP26" s="51"/>
      <c r="AQ26" s="51"/>
      <c r="AR26" s="51"/>
      <c r="AS26" s="51"/>
      <c r="AT26" s="51"/>
      <c r="AU26" s="51"/>
      <c r="AV26" s="73"/>
      <c r="AW26" s="74"/>
    </row>
    <row r="27" spans="1:49" s="21" customFormat="1" ht="15.75">
      <c r="A27" s="50"/>
      <c r="B27" s="50"/>
      <c r="C27" s="128"/>
      <c r="D27" s="127" t="s">
        <v>85</v>
      </c>
      <c r="E27" s="121">
        <v>8083</v>
      </c>
      <c r="F27" s="122">
        <v>113.19943090436719</v>
      </c>
      <c r="G27" s="124">
        <v>3982</v>
      </c>
      <c r="H27" s="125">
        <v>115.91913611250628</v>
      </c>
      <c r="I27" s="80">
        <v>4101</v>
      </c>
      <c r="J27" s="94">
        <v>110.55864423311388</v>
      </c>
      <c r="K27" s="33"/>
      <c r="L27" s="121">
        <v>3923</v>
      </c>
      <c r="M27" s="122">
        <v>115.9388223298496</v>
      </c>
      <c r="N27" s="124">
        <v>3915</v>
      </c>
      <c r="O27" s="125">
        <v>115.90574712643678</v>
      </c>
      <c r="P27" s="80">
        <v>8</v>
      </c>
      <c r="Q27" s="94">
        <v>132.125</v>
      </c>
      <c r="R27" s="33"/>
      <c r="S27" s="121">
        <v>4160</v>
      </c>
      <c r="T27" s="122">
        <v>110.61610576923077</v>
      </c>
      <c r="U27" s="124">
        <v>67</v>
      </c>
      <c r="V27" s="125">
        <v>116.70149253731343</v>
      </c>
      <c r="W27" s="80">
        <v>4093</v>
      </c>
      <c r="X27" s="94">
        <v>110.51649157097484</v>
      </c>
      <c r="Y27" s="33"/>
      <c r="Z27" s="121">
        <v>135</v>
      </c>
      <c r="AA27" s="122">
        <v>174.6888888888889</v>
      </c>
      <c r="AB27" s="124">
        <v>130</v>
      </c>
      <c r="AC27" s="125">
        <v>176.02307692307693</v>
      </c>
      <c r="AD27" s="80">
        <v>5</v>
      </c>
      <c r="AE27" s="94">
        <v>140</v>
      </c>
      <c r="AF27" s="33"/>
      <c r="AG27" s="121">
        <v>5</v>
      </c>
      <c r="AH27" s="122">
        <v>47.6</v>
      </c>
      <c r="AI27" s="124">
        <v>5</v>
      </c>
      <c r="AJ27" s="125">
        <v>47.6</v>
      </c>
      <c r="AK27" s="80">
        <v>0</v>
      </c>
      <c r="AL27" s="94">
        <v>0</v>
      </c>
      <c r="AM27" s="51"/>
      <c r="AN27" s="51"/>
      <c r="AO27" s="51"/>
      <c r="AP27" s="51"/>
      <c r="AQ27" s="51"/>
      <c r="AR27" s="51"/>
      <c r="AS27" s="51"/>
      <c r="AT27" s="51"/>
      <c r="AU27" s="51"/>
      <c r="AV27" s="73"/>
      <c r="AW27" s="74"/>
    </row>
    <row r="28" spans="1:49" ht="15.75">
      <c r="A28" s="50"/>
      <c r="B28" s="50"/>
      <c r="C28" s="87">
        <v>35</v>
      </c>
      <c r="D28" s="95" t="s">
        <v>19</v>
      </c>
      <c r="E28" s="96">
        <v>4304</v>
      </c>
      <c r="F28" s="97">
        <v>113.63406133828997</v>
      </c>
      <c r="G28" s="96">
        <v>2106</v>
      </c>
      <c r="H28" s="97">
        <v>116.25973409306742</v>
      </c>
      <c r="I28" s="96">
        <v>2198</v>
      </c>
      <c r="J28" s="97">
        <v>111.11828935395815</v>
      </c>
      <c r="K28" s="43"/>
      <c r="L28" s="96">
        <v>2077</v>
      </c>
      <c r="M28" s="97">
        <v>116.19788155994222</v>
      </c>
      <c r="N28" s="96">
        <v>2073</v>
      </c>
      <c r="O28" s="97">
        <v>116.17221418234443</v>
      </c>
      <c r="P28" s="96">
        <v>4</v>
      </c>
      <c r="Q28" s="97">
        <v>129.5</v>
      </c>
      <c r="R28" s="43"/>
      <c r="S28" s="96">
        <v>2227</v>
      </c>
      <c r="T28" s="97">
        <v>111.24292770543332</v>
      </c>
      <c r="U28" s="96">
        <v>33</v>
      </c>
      <c r="V28" s="97">
        <v>121.75757575757575</v>
      </c>
      <c r="W28" s="96">
        <v>2194</v>
      </c>
      <c r="X28" s="97">
        <v>111.08477666362808</v>
      </c>
      <c r="Y28" s="43"/>
      <c r="Z28" s="96">
        <v>67</v>
      </c>
      <c r="AA28" s="97">
        <v>179.85074626865671</v>
      </c>
      <c r="AB28" s="96">
        <v>65</v>
      </c>
      <c r="AC28" s="97">
        <v>180.86153846153846</v>
      </c>
      <c r="AD28" s="96">
        <v>2</v>
      </c>
      <c r="AE28" s="97">
        <v>147</v>
      </c>
      <c r="AF28" s="43"/>
      <c r="AG28" s="96">
        <v>1</v>
      </c>
      <c r="AH28" s="97">
        <v>56</v>
      </c>
      <c r="AI28" s="96">
        <v>1</v>
      </c>
      <c r="AJ28" s="97">
        <v>56</v>
      </c>
      <c r="AK28" s="96">
        <v>0</v>
      </c>
      <c r="AL28" s="97">
        <v>0</v>
      </c>
      <c r="AM28" s="51"/>
      <c r="AN28" s="51"/>
      <c r="AO28" s="51"/>
      <c r="AP28" s="51"/>
      <c r="AQ28" s="51"/>
      <c r="AR28" s="51"/>
      <c r="AS28" s="51"/>
      <c r="AT28" s="51"/>
      <c r="AU28" s="51"/>
      <c r="AV28" s="71"/>
      <c r="AW28" s="72"/>
    </row>
    <row r="29" spans="1:49" ht="15.75">
      <c r="A29" s="50"/>
      <c r="B29" s="50"/>
      <c r="C29" s="87">
        <v>38</v>
      </c>
      <c r="D29" s="95" t="s">
        <v>20</v>
      </c>
      <c r="E29" s="96">
        <v>3779</v>
      </c>
      <c r="F29" s="97">
        <v>112.70441915850755</v>
      </c>
      <c r="G29" s="96">
        <v>1876</v>
      </c>
      <c r="H29" s="97">
        <v>115.5367803837953</v>
      </c>
      <c r="I29" s="96">
        <v>1903</v>
      </c>
      <c r="J29" s="97">
        <v>109.91224382553862</v>
      </c>
      <c r="K29" s="43"/>
      <c r="L29" s="96">
        <v>1846</v>
      </c>
      <c r="M29" s="97">
        <v>115.64734561213434</v>
      </c>
      <c r="N29" s="96">
        <v>1842</v>
      </c>
      <c r="O29" s="97">
        <v>115.60586319218241</v>
      </c>
      <c r="P29" s="96">
        <v>4</v>
      </c>
      <c r="Q29" s="97">
        <v>134.75</v>
      </c>
      <c r="R29" s="43"/>
      <c r="S29" s="96">
        <v>1933</v>
      </c>
      <c r="T29" s="97">
        <v>109.89394723228143</v>
      </c>
      <c r="U29" s="96">
        <v>34</v>
      </c>
      <c r="V29" s="97">
        <v>111.79411764705883</v>
      </c>
      <c r="W29" s="96">
        <v>1899</v>
      </c>
      <c r="X29" s="97">
        <v>109.85992627698789</v>
      </c>
      <c r="Y29" s="43"/>
      <c r="Z29" s="96">
        <v>68</v>
      </c>
      <c r="AA29" s="97">
        <v>169.60294117647058</v>
      </c>
      <c r="AB29" s="96">
        <v>65</v>
      </c>
      <c r="AC29" s="97">
        <v>171.1846153846154</v>
      </c>
      <c r="AD29" s="96">
        <v>3</v>
      </c>
      <c r="AE29" s="97">
        <v>135.33333333333334</v>
      </c>
      <c r="AF29" s="43"/>
      <c r="AG29" s="96">
        <v>4</v>
      </c>
      <c r="AH29" s="97">
        <v>45.5</v>
      </c>
      <c r="AI29" s="96">
        <v>4</v>
      </c>
      <c r="AJ29" s="97">
        <v>45.5</v>
      </c>
      <c r="AK29" s="96">
        <v>0</v>
      </c>
      <c r="AL29" s="97">
        <v>0</v>
      </c>
      <c r="AM29" s="51"/>
      <c r="AN29" s="51"/>
      <c r="AO29" s="51"/>
      <c r="AP29" s="51"/>
      <c r="AQ29" s="51"/>
      <c r="AR29" s="51"/>
      <c r="AS29" s="51"/>
      <c r="AT29" s="51"/>
      <c r="AU29" s="51"/>
      <c r="AV29" s="71"/>
      <c r="AW29" s="72"/>
    </row>
    <row r="30" spans="1:49" s="21" customFormat="1" ht="15.75">
      <c r="A30" s="50"/>
      <c r="B30" s="50"/>
      <c r="C30" s="128">
        <v>39</v>
      </c>
      <c r="D30" s="127" t="s">
        <v>86</v>
      </c>
      <c r="E30" s="121">
        <v>2228</v>
      </c>
      <c r="F30" s="122">
        <v>112.52558348294434</v>
      </c>
      <c r="G30" s="124">
        <v>1072</v>
      </c>
      <c r="H30" s="125">
        <v>115.05130597014926</v>
      </c>
      <c r="I30" s="80">
        <v>1156</v>
      </c>
      <c r="J30" s="94">
        <v>110.1833910034602</v>
      </c>
      <c r="K30" s="33"/>
      <c r="L30" s="121">
        <v>1062</v>
      </c>
      <c r="M30" s="122">
        <v>115.05367231638418</v>
      </c>
      <c r="N30" s="124">
        <v>1060</v>
      </c>
      <c r="O30" s="125">
        <v>114.98679245283019</v>
      </c>
      <c r="P30" s="80">
        <v>2</v>
      </c>
      <c r="Q30" s="94">
        <v>150.5</v>
      </c>
      <c r="R30" s="33"/>
      <c r="S30" s="121">
        <v>1166</v>
      </c>
      <c r="T30" s="122">
        <v>110.22298456260721</v>
      </c>
      <c r="U30" s="124">
        <v>12</v>
      </c>
      <c r="V30" s="125">
        <v>120.75</v>
      </c>
      <c r="W30" s="80">
        <v>1154</v>
      </c>
      <c r="X30" s="94">
        <v>110.11351819757365</v>
      </c>
      <c r="Y30" s="33"/>
      <c r="Z30" s="121">
        <v>26</v>
      </c>
      <c r="AA30" s="122">
        <v>177.53846153846155</v>
      </c>
      <c r="AB30" s="124">
        <v>25</v>
      </c>
      <c r="AC30" s="125">
        <v>177.36</v>
      </c>
      <c r="AD30" s="80">
        <v>1</v>
      </c>
      <c r="AE30" s="94">
        <v>182</v>
      </c>
      <c r="AF30" s="33"/>
      <c r="AG30" s="121">
        <v>0</v>
      </c>
      <c r="AH30" s="122">
        <v>0</v>
      </c>
      <c r="AI30" s="124">
        <v>0</v>
      </c>
      <c r="AJ30" s="125">
        <v>0</v>
      </c>
      <c r="AK30" s="80">
        <v>0</v>
      </c>
      <c r="AL30" s="94">
        <v>0</v>
      </c>
      <c r="AM30" s="51"/>
      <c r="AN30" s="51"/>
      <c r="AO30" s="51"/>
      <c r="AP30" s="51"/>
      <c r="AQ30" s="51"/>
      <c r="AR30" s="51"/>
      <c r="AS30" s="51"/>
      <c r="AT30" s="51"/>
      <c r="AU30" s="51"/>
      <c r="AV30" s="71"/>
      <c r="AW30" s="72"/>
    </row>
    <row r="31" spans="1:49" s="21" customFormat="1" ht="15.75">
      <c r="A31" s="50"/>
      <c r="B31" s="50"/>
      <c r="C31" s="128"/>
      <c r="D31" s="127" t="s">
        <v>87</v>
      </c>
      <c r="E31" s="121">
        <v>9316</v>
      </c>
      <c r="F31" s="122">
        <v>112.66434091884929</v>
      </c>
      <c r="G31" s="124">
        <v>4407</v>
      </c>
      <c r="H31" s="125">
        <v>114.9496255956433</v>
      </c>
      <c r="I31" s="80">
        <v>4909</v>
      </c>
      <c r="J31" s="94">
        <v>110.61275208800163</v>
      </c>
      <c r="K31" s="33"/>
      <c r="L31" s="121">
        <v>4394</v>
      </c>
      <c r="M31" s="122">
        <v>114.92080109239872</v>
      </c>
      <c r="N31" s="124">
        <v>4387</v>
      </c>
      <c r="O31" s="125">
        <v>114.9254615910645</v>
      </c>
      <c r="P31" s="80">
        <v>7</v>
      </c>
      <c r="Q31" s="94">
        <v>112</v>
      </c>
      <c r="R31" s="33"/>
      <c r="S31" s="121">
        <v>4922</v>
      </c>
      <c r="T31" s="122">
        <v>110.649939049167</v>
      </c>
      <c r="U31" s="124">
        <v>20</v>
      </c>
      <c r="V31" s="125">
        <v>120.25</v>
      </c>
      <c r="W31" s="80">
        <v>4902</v>
      </c>
      <c r="X31" s="94">
        <v>110.61077111383109</v>
      </c>
      <c r="Y31" s="33"/>
      <c r="Z31" s="121">
        <v>105</v>
      </c>
      <c r="AA31" s="122">
        <v>173.23809523809524</v>
      </c>
      <c r="AB31" s="124">
        <v>104</v>
      </c>
      <c r="AC31" s="125">
        <v>173.82692307692307</v>
      </c>
      <c r="AD31" s="80">
        <v>1</v>
      </c>
      <c r="AE31" s="94">
        <v>112</v>
      </c>
      <c r="AF31" s="33"/>
      <c r="AG31" s="121">
        <v>6</v>
      </c>
      <c r="AH31" s="122">
        <v>49</v>
      </c>
      <c r="AI31" s="124">
        <v>6</v>
      </c>
      <c r="AJ31" s="125">
        <v>49</v>
      </c>
      <c r="AK31" s="80">
        <v>0</v>
      </c>
      <c r="AL31" s="94">
        <v>0</v>
      </c>
      <c r="AM31" s="51"/>
      <c r="AN31" s="51"/>
      <c r="AO31" s="51"/>
      <c r="AP31" s="51"/>
      <c r="AQ31" s="51"/>
      <c r="AR31" s="51"/>
      <c r="AS31" s="51"/>
      <c r="AT31" s="51"/>
      <c r="AU31" s="51"/>
      <c r="AV31" s="73"/>
      <c r="AW31" s="74"/>
    </row>
    <row r="32" spans="1:49" ht="15.75">
      <c r="A32" s="50"/>
      <c r="B32" s="50"/>
      <c r="C32" s="87">
        <v>5</v>
      </c>
      <c r="D32" s="98" t="s">
        <v>21</v>
      </c>
      <c r="E32" s="96">
        <v>574</v>
      </c>
      <c r="F32" s="97">
        <v>111.44773519163763</v>
      </c>
      <c r="G32" s="96">
        <v>266</v>
      </c>
      <c r="H32" s="97">
        <v>114.22556390977444</v>
      </c>
      <c r="I32" s="96">
        <v>308</v>
      </c>
      <c r="J32" s="97">
        <v>109.0487012987013</v>
      </c>
      <c r="K32" s="43"/>
      <c r="L32" s="96">
        <v>266</v>
      </c>
      <c r="M32" s="97">
        <v>114.22556390977444</v>
      </c>
      <c r="N32" s="96">
        <v>265</v>
      </c>
      <c r="O32" s="97">
        <v>114.23396226415095</v>
      </c>
      <c r="P32" s="96">
        <v>1</v>
      </c>
      <c r="Q32" s="97">
        <v>112</v>
      </c>
      <c r="R32" s="43"/>
      <c r="S32" s="96">
        <v>308</v>
      </c>
      <c r="T32" s="97">
        <v>109.0487012987013</v>
      </c>
      <c r="U32" s="96">
        <v>1</v>
      </c>
      <c r="V32" s="97">
        <v>112</v>
      </c>
      <c r="W32" s="96">
        <v>307</v>
      </c>
      <c r="X32" s="97">
        <v>109.03908794788273</v>
      </c>
      <c r="Y32" s="43"/>
      <c r="Z32" s="96">
        <v>3</v>
      </c>
      <c r="AA32" s="97">
        <v>205</v>
      </c>
      <c r="AB32" s="96">
        <v>3</v>
      </c>
      <c r="AC32" s="97">
        <v>205</v>
      </c>
      <c r="AD32" s="96">
        <v>0</v>
      </c>
      <c r="AE32" s="97">
        <v>0</v>
      </c>
      <c r="AF32" s="43"/>
      <c r="AG32" s="96">
        <v>1</v>
      </c>
      <c r="AH32" s="97">
        <v>42</v>
      </c>
      <c r="AI32" s="96">
        <v>1</v>
      </c>
      <c r="AJ32" s="97">
        <v>42</v>
      </c>
      <c r="AK32" s="96">
        <v>0</v>
      </c>
      <c r="AL32" s="97">
        <v>0</v>
      </c>
      <c r="AM32" s="51"/>
      <c r="AN32" s="51"/>
      <c r="AO32" s="51"/>
      <c r="AP32" s="51"/>
      <c r="AQ32" s="51"/>
      <c r="AR32" s="51"/>
      <c r="AS32" s="51"/>
      <c r="AT32" s="51"/>
      <c r="AU32" s="51"/>
      <c r="AV32" s="73"/>
      <c r="AW32" s="74"/>
    </row>
    <row r="33" spans="1:49" ht="15.75">
      <c r="A33" s="50"/>
      <c r="B33" s="50"/>
      <c r="C33" s="87">
        <v>9</v>
      </c>
      <c r="D33" s="98" t="s">
        <v>22</v>
      </c>
      <c r="E33" s="96">
        <v>1507</v>
      </c>
      <c r="F33" s="97">
        <v>112.95620437956204</v>
      </c>
      <c r="G33" s="96">
        <v>707</v>
      </c>
      <c r="H33" s="97">
        <v>115.27015558698727</v>
      </c>
      <c r="I33" s="96">
        <v>800</v>
      </c>
      <c r="J33" s="97">
        <v>110.91125</v>
      </c>
      <c r="K33" s="43"/>
      <c r="L33" s="96">
        <v>705</v>
      </c>
      <c r="M33" s="97">
        <v>115.27943262411347</v>
      </c>
      <c r="N33" s="96">
        <v>705</v>
      </c>
      <c r="O33" s="97">
        <v>115.27943262411347</v>
      </c>
      <c r="P33" s="96">
        <v>0</v>
      </c>
      <c r="Q33" s="97">
        <v>0</v>
      </c>
      <c r="R33" s="43"/>
      <c r="S33" s="96">
        <v>802</v>
      </c>
      <c r="T33" s="97">
        <v>110.9139650872818</v>
      </c>
      <c r="U33" s="96">
        <v>2</v>
      </c>
      <c r="V33" s="97">
        <v>112</v>
      </c>
      <c r="W33" s="96">
        <v>800</v>
      </c>
      <c r="X33" s="97">
        <v>110.91125</v>
      </c>
      <c r="Y33" s="43"/>
      <c r="Z33" s="96">
        <v>20</v>
      </c>
      <c r="AA33" s="97">
        <v>160.75</v>
      </c>
      <c r="AB33" s="96">
        <v>20</v>
      </c>
      <c r="AC33" s="97">
        <v>160.75</v>
      </c>
      <c r="AD33" s="96">
        <v>0</v>
      </c>
      <c r="AE33" s="97">
        <v>0</v>
      </c>
      <c r="AF33" s="43"/>
      <c r="AG33" s="96">
        <v>2</v>
      </c>
      <c r="AH33" s="97">
        <v>49</v>
      </c>
      <c r="AI33" s="96">
        <v>2</v>
      </c>
      <c r="AJ33" s="97">
        <v>49</v>
      </c>
      <c r="AK33" s="96">
        <v>0</v>
      </c>
      <c r="AL33" s="97">
        <v>0</v>
      </c>
      <c r="AM33" s="51"/>
      <c r="AN33" s="51"/>
      <c r="AO33" s="51"/>
      <c r="AP33" s="51"/>
      <c r="AQ33" s="51"/>
      <c r="AR33" s="51"/>
      <c r="AS33" s="51"/>
      <c r="AT33" s="51"/>
      <c r="AU33" s="51"/>
      <c r="AV33" s="71"/>
      <c r="AW33" s="72"/>
    </row>
    <row r="34" spans="1:49" ht="15.75">
      <c r="A34" s="50"/>
      <c r="B34" s="50"/>
      <c r="C34" s="87">
        <v>24</v>
      </c>
      <c r="D34" s="95" t="s">
        <v>23</v>
      </c>
      <c r="E34" s="96">
        <v>1447</v>
      </c>
      <c r="F34" s="97">
        <v>112.48168624740843</v>
      </c>
      <c r="G34" s="96">
        <v>693</v>
      </c>
      <c r="H34" s="97">
        <v>114.74458874458874</v>
      </c>
      <c r="I34" s="96">
        <v>754</v>
      </c>
      <c r="J34" s="97">
        <v>110.40185676392574</v>
      </c>
      <c r="K34" s="43"/>
      <c r="L34" s="96">
        <v>692</v>
      </c>
      <c r="M34" s="97">
        <v>114.7485549132948</v>
      </c>
      <c r="N34" s="96">
        <v>691</v>
      </c>
      <c r="O34" s="97">
        <v>114.75253256150506</v>
      </c>
      <c r="P34" s="96">
        <v>1</v>
      </c>
      <c r="Q34" s="97">
        <v>112</v>
      </c>
      <c r="R34" s="43"/>
      <c r="S34" s="96">
        <v>755</v>
      </c>
      <c r="T34" s="97">
        <v>110.40397350993378</v>
      </c>
      <c r="U34" s="96">
        <v>2</v>
      </c>
      <c r="V34" s="97">
        <v>112</v>
      </c>
      <c r="W34" s="96">
        <v>753</v>
      </c>
      <c r="X34" s="97">
        <v>110.39973439575033</v>
      </c>
      <c r="Y34" s="43"/>
      <c r="Z34" s="96">
        <v>17</v>
      </c>
      <c r="AA34" s="97">
        <v>161.94117647058823</v>
      </c>
      <c r="AB34" s="96">
        <v>16</v>
      </c>
      <c r="AC34" s="97">
        <v>165.0625</v>
      </c>
      <c r="AD34" s="96">
        <v>1</v>
      </c>
      <c r="AE34" s="97">
        <v>112</v>
      </c>
      <c r="AF34" s="43"/>
      <c r="AG34" s="96">
        <v>0</v>
      </c>
      <c r="AH34" s="97">
        <v>0</v>
      </c>
      <c r="AI34" s="96">
        <v>0</v>
      </c>
      <c r="AJ34" s="97">
        <v>0</v>
      </c>
      <c r="AK34" s="96">
        <v>0</v>
      </c>
      <c r="AL34" s="97">
        <v>0</v>
      </c>
      <c r="AM34" s="51"/>
      <c r="AN34" s="51"/>
      <c r="AO34" s="51"/>
      <c r="AP34" s="51"/>
      <c r="AQ34" s="51"/>
      <c r="AR34" s="51"/>
      <c r="AS34" s="51"/>
      <c r="AT34" s="51"/>
      <c r="AU34" s="51"/>
      <c r="AV34" s="71"/>
      <c r="AW34" s="72"/>
    </row>
    <row r="35" spans="1:49" ht="15.75">
      <c r="A35" s="50"/>
      <c r="B35" s="50"/>
      <c r="C35" s="87">
        <v>34</v>
      </c>
      <c r="D35" s="95" t="s">
        <v>24</v>
      </c>
      <c r="E35" s="96">
        <v>624</v>
      </c>
      <c r="F35" s="97">
        <v>112.99679487179488</v>
      </c>
      <c r="G35" s="96">
        <v>297</v>
      </c>
      <c r="H35" s="97">
        <v>114.86531986531986</v>
      </c>
      <c r="I35" s="96">
        <v>327</v>
      </c>
      <c r="J35" s="97">
        <v>111.29969418960245</v>
      </c>
      <c r="K35" s="43"/>
      <c r="L35" s="96">
        <v>296</v>
      </c>
      <c r="M35" s="97">
        <v>114.63851351351352</v>
      </c>
      <c r="N35" s="96">
        <v>294</v>
      </c>
      <c r="O35" s="97">
        <v>114.65646258503402</v>
      </c>
      <c r="P35" s="96">
        <v>2</v>
      </c>
      <c r="Q35" s="97">
        <v>112</v>
      </c>
      <c r="R35" s="43"/>
      <c r="S35" s="96">
        <v>328</v>
      </c>
      <c r="T35" s="97">
        <v>111.51524390243902</v>
      </c>
      <c r="U35" s="96">
        <v>3</v>
      </c>
      <c r="V35" s="97">
        <v>135.33333333333334</v>
      </c>
      <c r="W35" s="96">
        <v>325</v>
      </c>
      <c r="X35" s="97">
        <v>111.29538461538462</v>
      </c>
      <c r="Y35" s="43"/>
      <c r="Z35" s="96">
        <v>9</v>
      </c>
      <c r="AA35" s="97">
        <v>166.44444444444446</v>
      </c>
      <c r="AB35" s="96">
        <v>9</v>
      </c>
      <c r="AC35" s="97">
        <v>166.44444444444446</v>
      </c>
      <c r="AD35" s="96">
        <v>0</v>
      </c>
      <c r="AE35" s="97">
        <v>0</v>
      </c>
      <c r="AF35" s="43"/>
      <c r="AG35" s="96">
        <v>0</v>
      </c>
      <c r="AH35" s="97">
        <v>0</v>
      </c>
      <c r="AI35" s="96">
        <v>0</v>
      </c>
      <c r="AJ35" s="97">
        <v>0</v>
      </c>
      <c r="AK35" s="96">
        <v>0</v>
      </c>
      <c r="AL35" s="97">
        <v>0</v>
      </c>
      <c r="AM35" s="51"/>
      <c r="AN35" s="51"/>
      <c r="AO35" s="51"/>
      <c r="AP35" s="51"/>
      <c r="AQ35" s="51"/>
      <c r="AR35" s="51"/>
      <c r="AS35" s="51"/>
      <c r="AT35" s="51"/>
      <c r="AU35" s="51"/>
      <c r="AV35" s="73"/>
      <c r="AW35" s="74"/>
    </row>
    <row r="36" spans="1:49" ht="15.75">
      <c r="A36" s="50"/>
      <c r="B36" s="50"/>
      <c r="C36" s="87">
        <v>37</v>
      </c>
      <c r="D36" s="95" t="s">
        <v>25</v>
      </c>
      <c r="E36" s="96">
        <v>1224</v>
      </c>
      <c r="F36" s="97">
        <v>112.18709150326798</v>
      </c>
      <c r="G36" s="96">
        <v>575</v>
      </c>
      <c r="H36" s="97">
        <v>114.48869565217392</v>
      </c>
      <c r="I36" s="96">
        <v>649</v>
      </c>
      <c r="J36" s="97">
        <v>110.14791987673344</v>
      </c>
      <c r="K36" s="43"/>
      <c r="L36" s="96">
        <v>576</v>
      </c>
      <c r="M36" s="97">
        <v>114.31944444444444</v>
      </c>
      <c r="N36" s="96">
        <v>574</v>
      </c>
      <c r="O36" s="97">
        <v>114.32752613240419</v>
      </c>
      <c r="P36" s="96">
        <v>2</v>
      </c>
      <c r="Q36" s="97">
        <v>112</v>
      </c>
      <c r="R36" s="43"/>
      <c r="S36" s="96">
        <v>648</v>
      </c>
      <c r="T36" s="97">
        <v>110.29166666666667</v>
      </c>
      <c r="U36" s="96">
        <v>1</v>
      </c>
      <c r="V36" s="97">
        <v>207</v>
      </c>
      <c r="W36" s="96">
        <v>647</v>
      </c>
      <c r="X36" s="97">
        <v>110.14219474497682</v>
      </c>
      <c r="Y36" s="43"/>
      <c r="Z36" s="96">
        <v>11</v>
      </c>
      <c r="AA36" s="97">
        <v>154</v>
      </c>
      <c r="AB36" s="96">
        <v>11</v>
      </c>
      <c r="AC36" s="97">
        <v>154</v>
      </c>
      <c r="AD36" s="96">
        <v>0</v>
      </c>
      <c r="AE36" s="97">
        <v>0</v>
      </c>
      <c r="AF36" s="43"/>
      <c r="AG36" s="96">
        <v>3</v>
      </c>
      <c r="AH36" s="97">
        <v>51.333333333333336</v>
      </c>
      <c r="AI36" s="96">
        <v>3</v>
      </c>
      <c r="AJ36" s="97">
        <v>51.333333333333336</v>
      </c>
      <c r="AK36" s="96">
        <v>0</v>
      </c>
      <c r="AL36" s="97">
        <v>0</v>
      </c>
      <c r="AM36" s="51"/>
      <c r="AN36" s="51"/>
      <c r="AO36" s="51"/>
      <c r="AP36" s="51"/>
      <c r="AQ36" s="51"/>
      <c r="AR36" s="51"/>
      <c r="AS36" s="51"/>
      <c r="AT36" s="51"/>
      <c r="AU36" s="51"/>
      <c r="AV36" s="73"/>
      <c r="AW36" s="74"/>
    </row>
    <row r="37" spans="1:49" ht="15.75">
      <c r="A37" s="50"/>
      <c r="B37" s="50"/>
      <c r="C37" s="87">
        <v>40</v>
      </c>
      <c r="D37" s="95" t="s">
        <v>26</v>
      </c>
      <c r="E37" s="96">
        <v>694</v>
      </c>
      <c r="F37" s="97">
        <v>111.47118155619597</v>
      </c>
      <c r="G37" s="96">
        <v>328</v>
      </c>
      <c r="H37" s="97">
        <v>114.07317073170732</v>
      </c>
      <c r="I37" s="96">
        <v>366</v>
      </c>
      <c r="J37" s="97">
        <v>109.13934426229508</v>
      </c>
      <c r="K37" s="43"/>
      <c r="L37" s="96">
        <v>324</v>
      </c>
      <c r="M37" s="97">
        <v>114.09876543209876</v>
      </c>
      <c r="N37" s="96">
        <v>324</v>
      </c>
      <c r="O37" s="97">
        <v>114.09876543209876</v>
      </c>
      <c r="P37" s="96">
        <v>0</v>
      </c>
      <c r="Q37" s="97">
        <v>0</v>
      </c>
      <c r="R37" s="43"/>
      <c r="S37" s="96">
        <v>370</v>
      </c>
      <c r="T37" s="97">
        <v>109.17027027027027</v>
      </c>
      <c r="U37" s="96">
        <v>4</v>
      </c>
      <c r="V37" s="97">
        <v>112</v>
      </c>
      <c r="W37" s="96">
        <v>366</v>
      </c>
      <c r="X37" s="97">
        <v>109.13934426229508</v>
      </c>
      <c r="Y37" s="43"/>
      <c r="Z37" s="96">
        <v>8</v>
      </c>
      <c r="AA37" s="97">
        <v>180.25</v>
      </c>
      <c r="AB37" s="96">
        <v>8</v>
      </c>
      <c r="AC37" s="97">
        <v>180.25</v>
      </c>
      <c r="AD37" s="96">
        <v>0</v>
      </c>
      <c r="AE37" s="97">
        <v>0</v>
      </c>
      <c r="AF37" s="43"/>
      <c r="AG37" s="96">
        <v>0</v>
      </c>
      <c r="AH37" s="97">
        <v>0</v>
      </c>
      <c r="AI37" s="96">
        <v>0</v>
      </c>
      <c r="AJ37" s="97">
        <v>0</v>
      </c>
      <c r="AK37" s="96">
        <v>0</v>
      </c>
      <c r="AL37" s="97">
        <v>0</v>
      </c>
      <c r="AM37" s="51"/>
      <c r="AN37" s="51"/>
      <c r="AO37" s="51"/>
      <c r="AP37" s="51"/>
      <c r="AQ37" s="51"/>
      <c r="AR37" s="51"/>
      <c r="AS37" s="51"/>
      <c r="AT37" s="51"/>
      <c r="AU37" s="51"/>
      <c r="AV37" s="73"/>
      <c r="AW37" s="74"/>
    </row>
    <row r="38" spans="1:49" ht="15.75">
      <c r="A38" s="50"/>
      <c r="B38" s="50"/>
      <c r="C38" s="87">
        <v>42</v>
      </c>
      <c r="D38" s="95" t="s">
        <v>27</v>
      </c>
      <c r="E38" s="96">
        <v>415</v>
      </c>
      <c r="F38" s="97">
        <v>113.49879518072289</v>
      </c>
      <c r="G38" s="96">
        <v>188</v>
      </c>
      <c r="H38" s="97">
        <v>115.88829787234043</v>
      </c>
      <c r="I38" s="96">
        <v>227</v>
      </c>
      <c r="J38" s="97">
        <v>111.51982378854626</v>
      </c>
      <c r="K38" s="43"/>
      <c r="L38" s="96">
        <v>188</v>
      </c>
      <c r="M38" s="97">
        <v>115.88829787234043</v>
      </c>
      <c r="N38" s="96">
        <v>188</v>
      </c>
      <c r="O38" s="97">
        <v>115.88829787234043</v>
      </c>
      <c r="P38" s="96">
        <v>0</v>
      </c>
      <c r="Q38" s="97">
        <v>0</v>
      </c>
      <c r="R38" s="43"/>
      <c r="S38" s="96">
        <v>227</v>
      </c>
      <c r="T38" s="97">
        <v>111.51982378854626</v>
      </c>
      <c r="U38" s="96">
        <v>0</v>
      </c>
      <c r="V38" s="97">
        <v>0</v>
      </c>
      <c r="W38" s="96">
        <v>227</v>
      </c>
      <c r="X38" s="97">
        <v>111.51982378854626</v>
      </c>
      <c r="Y38" s="43"/>
      <c r="Z38" s="96">
        <v>3</v>
      </c>
      <c r="AA38" s="97">
        <v>182</v>
      </c>
      <c r="AB38" s="96">
        <v>3</v>
      </c>
      <c r="AC38" s="97">
        <v>182</v>
      </c>
      <c r="AD38" s="96">
        <v>0</v>
      </c>
      <c r="AE38" s="97">
        <v>0</v>
      </c>
      <c r="AF38" s="43"/>
      <c r="AG38" s="96">
        <v>0</v>
      </c>
      <c r="AH38" s="97">
        <v>0</v>
      </c>
      <c r="AI38" s="96">
        <v>0</v>
      </c>
      <c r="AJ38" s="97">
        <v>0</v>
      </c>
      <c r="AK38" s="96">
        <v>0</v>
      </c>
      <c r="AL38" s="97">
        <v>0</v>
      </c>
      <c r="AM38" s="51"/>
      <c r="AN38" s="51"/>
      <c r="AO38" s="51"/>
      <c r="AP38" s="51"/>
      <c r="AQ38" s="51"/>
      <c r="AR38" s="51"/>
      <c r="AS38" s="51"/>
      <c r="AT38" s="51"/>
      <c r="AU38" s="51"/>
      <c r="AV38" s="73"/>
      <c r="AW38" s="74"/>
    </row>
    <row r="39" spans="1:49" ht="15.75">
      <c r="A39" s="50"/>
      <c r="B39" s="50"/>
      <c r="C39" s="87">
        <v>47</v>
      </c>
      <c r="D39" s="95" t="s">
        <v>28</v>
      </c>
      <c r="E39" s="96">
        <v>2308</v>
      </c>
      <c r="F39" s="97">
        <v>113.07235701906413</v>
      </c>
      <c r="G39" s="96">
        <v>1106</v>
      </c>
      <c r="H39" s="97">
        <v>115.03616636528029</v>
      </c>
      <c r="I39" s="96">
        <v>1202</v>
      </c>
      <c r="J39" s="97">
        <v>111.26539101497504</v>
      </c>
      <c r="K39" s="43"/>
      <c r="L39" s="96">
        <v>1101</v>
      </c>
      <c r="M39" s="97">
        <v>115.04995458673933</v>
      </c>
      <c r="N39" s="96">
        <v>1100</v>
      </c>
      <c r="O39" s="97">
        <v>115.05272727272727</v>
      </c>
      <c r="P39" s="96">
        <v>1</v>
      </c>
      <c r="Q39" s="97">
        <v>112</v>
      </c>
      <c r="R39" s="43"/>
      <c r="S39" s="96">
        <v>1207</v>
      </c>
      <c r="T39" s="97">
        <v>111.26843413421707</v>
      </c>
      <c r="U39" s="96">
        <v>6</v>
      </c>
      <c r="V39" s="97">
        <v>112</v>
      </c>
      <c r="W39" s="96">
        <v>1201</v>
      </c>
      <c r="X39" s="97">
        <v>111.26477935054122</v>
      </c>
      <c r="Y39" s="43"/>
      <c r="Z39" s="96">
        <v>24</v>
      </c>
      <c r="AA39" s="97">
        <v>189.33333333333334</v>
      </c>
      <c r="AB39" s="96">
        <v>24</v>
      </c>
      <c r="AC39" s="97">
        <v>189.33333333333334</v>
      </c>
      <c r="AD39" s="96">
        <v>0</v>
      </c>
      <c r="AE39" s="97">
        <v>0</v>
      </c>
      <c r="AF39" s="43"/>
      <c r="AG39" s="96">
        <v>0</v>
      </c>
      <c r="AH39" s="97">
        <v>0</v>
      </c>
      <c r="AI39" s="96">
        <v>0</v>
      </c>
      <c r="AJ39" s="97">
        <v>0</v>
      </c>
      <c r="AK39" s="96">
        <v>0</v>
      </c>
      <c r="AL39" s="97">
        <v>0</v>
      </c>
      <c r="AM39" s="51"/>
      <c r="AN39" s="51"/>
      <c r="AO39" s="51"/>
      <c r="AP39" s="51"/>
      <c r="AQ39" s="51"/>
      <c r="AR39" s="51"/>
      <c r="AS39" s="51"/>
      <c r="AT39" s="51"/>
      <c r="AU39" s="51"/>
      <c r="AV39" s="73"/>
      <c r="AW39" s="74"/>
    </row>
    <row r="40" spans="1:49" ht="15.75">
      <c r="A40" s="50"/>
      <c r="B40" s="50"/>
      <c r="C40" s="87">
        <v>49</v>
      </c>
      <c r="D40" s="95" t="s">
        <v>29</v>
      </c>
      <c r="E40" s="96">
        <v>523</v>
      </c>
      <c r="F40" s="97">
        <v>113.50478011472275</v>
      </c>
      <c r="G40" s="96">
        <v>247</v>
      </c>
      <c r="H40" s="97">
        <v>116.62348178137651</v>
      </c>
      <c r="I40" s="96">
        <v>276</v>
      </c>
      <c r="J40" s="97">
        <v>110.71376811594203</v>
      </c>
      <c r="K40" s="43"/>
      <c r="L40" s="96">
        <v>246</v>
      </c>
      <c r="M40" s="97">
        <v>116.64227642276423</v>
      </c>
      <c r="N40" s="96">
        <v>246</v>
      </c>
      <c r="O40" s="97">
        <v>116.64227642276423</v>
      </c>
      <c r="P40" s="96">
        <v>0</v>
      </c>
      <c r="Q40" s="97">
        <v>0</v>
      </c>
      <c r="R40" s="43"/>
      <c r="S40" s="96">
        <v>277</v>
      </c>
      <c r="T40" s="97">
        <v>110.71841155234657</v>
      </c>
      <c r="U40" s="96">
        <v>1</v>
      </c>
      <c r="V40" s="97">
        <v>112</v>
      </c>
      <c r="W40" s="96">
        <v>276</v>
      </c>
      <c r="X40" s="97">
        <v>110.71376811594203</v>
      </c>
      <c r="Y40" s="43"/>
      <c r="Z40" s="96">
        <v>10</v>
      </c>
      <c r="AA40" s="97">
        <v>188.3</v>
      </c>
      <c r="AB40" s="96">
        <v>10</v>
      </c>
      <c r="AC40" s="97">
        <v>188.3</v>
      </c>
      <c r="AD40" s="96">
        <v>0</v>
      </c>
      <c r="AE40" s="97">
        <v>0</v>
      </c>
      <c r="AF40" s="43"/>
      <c r="AG40" s="96">
        <v>0</v>
      </c>
      <c r="AH40" s="97">
        <v>0</v>
      </c>
      <c r="AI40" s="96">
        <v>0</v>
      </c>
      <c r="AJ40" s="97">
        <v>0</v>
      </c>
      <c r="AK40" s="96">
        <v>0</v>
      </c>
      <c r="AL40" s="97">
        <v>0</v>
      </c>
      <c r="AM40" s="51"/>
      <c r="AN40" s="51"/>
      <c r="AO40" s="51"/>
      <c r="AP40" s="51"/>
      <c r="AQ40" s="51"/>
      <c r="AR40" s="51"/>
      <c r="AS40" s="51"/>
      <c r="AT40" s="51"/>
      <c r="AU40" s="51"/>
      <c r="AV40" s="73"/>
      <c r="AW40" s="74"/>
    </row>
    <row r="41" spans="1:49" s="21" customFormat="1" ht="15.75">
      <c r="A41" s="50"/>
      <c r="B41" s="50"/>
      <c r="C41" s="128"/>
      <c r="D41" s="127" t="s">
        <v>88</v>
      </c>
      <c r="E41" s="121">
        <v>10159</v>
      </c>
      <c r="F41" s="122">
        <v>112.48557928930013</v>
      </c>
      <c r="G41" s="124">
        <v>4501</v>
      </c>
      <c r="H41" s="125">
        <v>114.80315485447679</v>
      </c>
      <c r="I41" s="80">
        <v>5658</v>
      </c>
      <c r="J41" s="94">
        <v>110.64192294096854</v>
      </c>
      <c r="K41" s="33"/>
      <c r="L41" s="121">
        <v>4466</v>
      </c>
      <c r="M41" s="122">
        <v>114.82534706672638</v>
      </c>
      <c r="N41" s="124">
        <v>4456</v>
      </c>
      <c r="O41" s="125">
        <v>114.80812387791741</v>
      </c>
      <c r="P41" s="80">
        <v>10</v>
      </c>
      <c r="Q41" s="94">
        <v>122.5</v>
      </c>
      <c r="R41" s="33"/>
      <c r="S41" s="121">
        <v>5693</v>
      </c>
      <c r="T41" s="122">
        <v>110.65009660987177</v>
      </c>
      <c r="U41" s="124">
        <v>45</v>
      </c>
      <c r="V41" s="125">
        <v>114.31111111111112</v>
      </c>
      <c r="W41" s="80">
        <v>5648</v>
      </c>
      <c r="X41" s="94">
        <v>110.62092776203966</v>
      </c>
      <c r="Y41" s="33"/>
      <c r="Z41" s="121">
        <v>98</v>
      </c>
      <c r="AA41" s="122">
        <v>178.44897959183675</v>
      </c>
      <c r="AB41" s="124">
        <v>92</v>
      </c>
      <c r="AC41" s="125">
        <v>179.64130434782609</v>
      </c>
      <c r="AD41" s="80">
        <v>6</v>
      </c>
      <c r="AE41" s="94">
        <v>160.16666666666666</v>
      </c>
      <c r="AF41" s="33"/>
      <c r="AG41" s="121">
        <v>12</v>
      </c>
      <c r="AH41" s="122">
        <v>43.166666666666664</v>
      </c>
      <c r="AI41" s="124">
        <v>12</v>
      </c>
      <c r="AJ41" s="125">
        <v>43.166666666666664</v>
      </c>
      <c r="AK41" s="80">
        <v>0</v>
      </c>
      <c r="AL41" s="94">
        <v>0</v>
      </c>
      <c r="AM41" s="51"/>
      <c r="AN41" s="51"/>
      <c r="AO41" s="51"/>
      <c r="AP41" s="51"/>
      <c r="AQ41" s="51"/>
      <c r="AR41" s="51"/>
      <c r="AS41" s="51"/>
      <c r="AT41" s="51"/>
      <c r="AU41" s="51"/>
      <c r="AV41" s="73"/>
      <c r="AW41" s="74"/>
    </row>
    <row r="42" spans="1:49" ht="15.75">
      <c r="A42" s="50"/>
      <c r="B42" s="50"/>
      <c r="C42" s="87">
        <v>2</v>
      </c>
      <c r="D42" s="95" t="s">
        <v>30</v>
      </c>
      <c r="E42" s="96">
        <v>1882</v>
      </c>
      <c r="F42" s="97">
        <v>112.46865037194473</v>
      </c>
      <c r="G42" s="96">
        <v>846</v>
      </c>
      <c r="H42" s="97">
        <v>115.01654846335697</v>
      </c>
      <c r="I42" s="96">
        <v>1036</v>
      </c>
      <c r="J42" s="97">
        <v>110.38803088803088</v>
      </c>
      <c r="K42" s="43"/>
      <c r="L42" s="96">
        <v>842</v>
      </c>
      <c r="M42" s="97">
        <v>115.23040380047506</v>
      </c>
      <c r="N42" s="96">
        <v>839</v>
      </c>
      <c r="O42" s="97">
        <v>115.12514898688916</v>
      </c>
      <c r="P42" s="96">
        <v>3</v>
      </c>
      <c r="Q42" s="97">
        <v>144.66666666666666</v>
      </c>
      <c r="R42" s="43"/>
      <c r="S42" s="96">
        <v>1040</v>
      </c>
      <c r="T42" s="97">
        <v>110.2326923076923</v>
      </c>
      <c r="U42" s="96">
        <v>7</v>
      </c>
      <c r="V42" s="97">
        <v>102</v>
      </c>
      <c r="W42" s="96">
        <v>1033</v>
      </c>
      <c r="X42" s="97">
        <v>110.28848015488867</v>
      </c>
      <c r="Y42" s="43"/>
      <c r="Z42" s="96">
        <v>22</v>
      </c>
      <c r="AA42" s="97">
        <v>184</v>
      </c>
      <c r="AB42" s="96">
        <v>19</v>
      </c>
      <c r="AC42" s="97">
        <v>183.47368421052633</v>
      </c>
      <c r="AD42" s="96">
        <v>3</v>
      </c>
      <c r="AE42" s="97">
        <v>187.33333333333334</v>
      </c>
      <c r="AF42" s="43"/>
      <c r="AG42" s="96">
        <v>1</v>
      </c>
      <c r="AH42" s="97">
        <v>42</v>
      </c>
      <c r="AI42" s="96">
        <v>1</v>
      </c>
      <c r="AJ42" s="97">
        <v>42</v>
      </c>
      <c r="AK42" s="96">
        <v>0</v>
      </c>
      <c r="AL42" s="97">
        <v>0</v>
      </c>
      <c r="AM42" s="51"/>
      <c r="AN42" s="51"/>
      <c r="AO42" s="51"/>
      <c r="AP42" s="51"/>
      <c r="AQ42" s="51"/>
      <c r="AR42" s="51"/>
      <c r="AS42" s="51"/>
      <c r="AT42" s="51"/>
      <c r="AU42" s="51"/>
      <c r="AV42" s="73"/>
      <c r="AW42" s="74"/>
    </row>
    <row r="43" spans="1:49" ht="15.75">
      <c r="A43" s="50"/>
      <c r="B43" s="50"/>
      <c r="C43" s="87">
        <v>13</v>
      </c>
      <c r="D43" s="95" t="s">
        <v>31</v>
      </c>
      <c r="E43" s="96">
        <v>2233</v>
      </c>
      <c r="F43" s="97">
        <v>112.66054635020153</v>
      </c>
      <c r="G43" s="96">
        <v>1023</v>
      </c>
      <c r="H43" s="97">
        <v>114.91495601173021</v>
      </c>
      <c r="I43" s="96">
        <v>1210</v>
      </c>
      <c r="J43" s="97">
        <v>110.75454545454545</v>
      </c>
      <c r="K43" s="43"/>
      <c r="L43" s="96">
        <v>1010</v>
      </c>
      <c r="M43" s="97">
        <v>114.91782178217822</v>
      </c>
      <c r="N43" s="96">
        <v>1008</v>
      </c>
      <c r="O43" s="97">
        <v>114.91666666666667</v>
      </c>
      <c r="P43" s="96">
        <v>2</v>
      </c>
      <c r="Q43" s="97">
        <v>115.5</v>
      </c>
      <c r="R43" s="43"/>
      <c r="S43" s="96">
        <v>1223</v>
      </c>
      <c r="T43" s="97">
        <v>110.79640228945216</v>
      </c>
      <c r="U43" s="96">
        <v>15</v>
      </c>
      <c r="V43" s="97">
        <v>114.8</v>
      </c>
      <c r="W43" s="96">
        <v>1208</v>
      </c>
      <c r="X43" s="97">
        <v>110.74668874172185</v>
      </c>
      <c r="Y43" s="43"/>
      <c r="Z43" s="96">
        <v>30</v>
      </c>
      <c r="AA43" s="97">
        <v>170.1</v>
      </c>
      <c r="AB43" s="96">
        <v>29</v>
      </c>
      <c r="AC43" s="97">
        <v>169.68965517241378</v>
      </c>
      <c r="AD43" s="96">
        <v>1</v>
      </c>
      <c r="AE43" s="97">
        <v>182</v>
      </c>
      <c r="AF43" s="43"/>
      <c r="AG43" s="96">
        <v>4</v>
      </c>
      <c r="AH43" s="97">
        <v>42</v>
      </c>
      <c r="AI43" s="96">
        <v>4</v>
      </c>
      <c r="AJ43" s="97">
        <v>42</v>
      </c>
      <c r="AK43" s="96">
        <v>0</v>
      </c>
      <c r="AL43" s="97">
        <v>0</v>
      </c>
      <c r="AM43" s="51"/>
      <c r="AN43" s="51"/>
      <c r="AO43" s="51"/>
      <c r="AP43" s="51"/>
      <c r="AQ43" s="51"/>
      <c r="AR43" s="51"/>
      <c r="AS43" s="51"/>
      <c r="AT43" s="51"/>
      <c r="AU43" s="51"/>
      <c r="AV43" s="73"/>
      <c r="AW43" s="74"/>
    </row>
    <row r="44" spans="1:49" ht="15.75">
      <c r="A44" s="50"/>
      <c r="B44" s="50"/>
      <c r="C44" s="87">
        <v>16</v>
      </c>
      <c r="D44" s="95" t="s">
        <v>32</v>
      </c>
      <c r="E44" s="96">
        <v>904</v>
      </c>
      <c r="F44" s="96">
        <v>112.70907079646018</v>
      </c>
      <c r="G44" s="96">
        <v>404</v>
      </c>
      <c r="H44" s="97">
        <v>115.11881188118812</v>
      </c>
      <c r="I44" s="96">
        <v>500</v>
      </c>
      <c r="J44" s="97">
        <v>110.762</v>
      </c>
      <c r="K44" s="43"/>
      <c r="L44" s="96">
        <v>400</v>
      </c>
      <c r="M44" s="96">
        <v>115.13249999999999</v>
      </c>
      <c r="N44" s="96">
        <v>400</v>
      </c>
      <c r="O44" s="97">
        <v>115.13249999999999</v>
      </c>
      <c r="P44" s="96">
        <v>0</v>
      </c>
      <c r="Q44" s="97">
        <v>0</v>
      </c>
      <c r="R44" s="43"/>
      <c r="S44" s="96">
        <v>504</v>
      </c>
      <c r="T44" s="96">
        <v>110.78571428571429</v>
      </c>
      <c r="U44" s="96">
        <v>4</v>
      </c>
      <c r="V44" s="97">
        <v>113.75</v>
      </c>
      <c r="W44" s="96">
        <v>500</v>
      </c>
      <c r="X44" s="97">
        <v>110.762</v>
      </c>
      <c r="Y44" s="43"/>
      <c r="Z44" s="96">
        <v>8</v>
      </c>
      <c r="AA44" s="96">
        <v>189</v>
      </c>
      <c r="AB44" s="96">
        <v>8</v>
      </c>
      <c r="AC44" s="97">
        <v>189</v>
      </c>
      <c r="AD44" s="96">
        <v>0</v>
      </c>
      <c r="AE44" s="97">
        <v>0</v>
      </c>
      <c r="AF44" s="43"/>
      <c r="AG44" s="96">
        <v>3</v>
      </c>
      <c r="AH44" s="96">
        <v>42</v>
      </c>
      <c r="AI44" s="96">
        <v>3</v>
      </c>
      <c r="AJ44" s="97">
        <v>42</v>
      </c>
      <c r="AK44" s="96">
        <v>0</v>
      </c>
      <c r="AL44" s="97">
        <v>0</v>
      </c>
      <c r="AM44" s="51"/>
      <c r="AN44" s="51"/>
      <c r="AO44" s="51"/>
      <c r="AP44" s="51"/>
      <c r="AQ44" s="51"/>
      <c r="AR44" s="51"/>
      <c r="AS44" s="51"/>
      <c r="AT44" s="51"/>
      <c r="AU44" s="51"/>
      <c r="AV44" s="71"/>
      <c r="AW44" s="72"/>
    </row>
    <row r="45" spans="1:49" ht="15.75">
      <c r="A45" s="50"/>
      <c r="B45" s="50"/>
      <c r="C45" s="87">
        <v>19</v>
      </c>
      <c r="D45" s="95" t="s">
        <v>33</v>
      </c>
      <c r="E45" s="96">
        <v>1437</v>
      </c>
      <c r="F45" s="97">
        <v>113.28114126652748</v>
      </c>
      <c r="G45" s="96">
        <v>626</v>
      </c>
      <c r="H45" s="97">
        <v>114.93769968051119</v>
      </c>
      <c r="I45" s="96">
        <v>811</v>
      </c>
      <c r="J45" s="97">
        <v>112.00246609124538</v>
      </c>
      <c r="K45" s="43"/>
      <c r="L45" s="96">
        <v>622</v>
      </c>
      <c r="M45" s="97">
        <v>114.95016077170418</v>
      </c>
      <c r="N45" s="96">
        <v>621</v>
      </c>
      <c r="O45" s="97">
        <v>114.93236714975845</v>
      </c>
      <c r="P45" s="96">
        <v>1</v>
      </c>
      <c r="Q45" s="97">
        <v>126</v>
      </c>
      <c r="R45" s="43"/>
      <c r="S45" s="96">
        <v>815</v>
      </c>
      <c r="T45" s="97">
        <v>112.00736196319018</v>
      </c>
      <c r="U45" s="96">
        <v>5</v>
      </c>
      <c r="V45" s="97">
        <v>115.6</v>
      </c>
      <c r="W45" s="96">
        <v>810</v>
      </c>
      <c r="X45" s="97">
        <v>111.98518518518519</v>
      </c>
      <c r="Y45" s="43"/>
      <c r="Z45" s="96">
        <v>11</v>
      </c>
      <c r="AA45" s="97">
        <v>184.54545454545453</v>
      </c>
      <c r="AB45" s="96">
        <v>11</v>
      </c>
      <c r="AC45" s="97">
        <v>184.54545454545453</v>
      </c>
      <c r="AD45" s="96">
        <v>0</v>
      </c>
      <c r="AE45" s="97">
        <v>0</v>
      </c>
      <c r="AF45" s="43"/>
      <c r="AG45" s="96">
        <v>0</v>
      </c>
      <c r="AH45" s="97">
        <v>0</v>
      </c>
      <c r="AI45" s="96">
        <v>0</v>
      </c>
      <c r="AJ45" s="97">
        <v>0</v>
      </c>
      <c r="AK45" s="96">
        <v>0</v>
      </c>
      <c r="AL45" s="97">
        <v>0</v>
      </c>
      <c r="AM45" s="51"/>
      <c r="AN45" s="51"/>
      <c r="AO45" s="51"/>
      <c r="AP45" s="51"/>
      <c r="AQ45" s="51"/>
      <c r="AR45" s="51"/>
      <c r="AS45" s="51"/>
      <c r="AT45" s="51"/>
      <c r="AU45" s="51"/>
      <c r="AV45" s="73"/>
      <c r="AW45" s="74"/>
    </row>
    <row r="46" spans="1:49" ht="15.75">
      <c r="A46" s="50"/>
      <c r="B46" s="50"/>
      <c r="C46" s="87">
        <v>45</v>
      </c>
      <c r="D46" s="95" t="s">
        <v>34</v>
      </c>
      <c r="E46" s="96">
        <v>3703</v>
      </c>
      <c r="F46" s="97">
        <v>112.0253848231164</v>
      </c>
      <c r="G46" s="96">
        <v>1602</v>
      </c>
      <c r="H46" s="97">
        <v>114.48689138576779</v>
      </c>
      <c r="I46" s="96">
        <v>2101</v>
      </c>
      <c r="J46" s="97">
        <v>110.14850071394574</v>
      </c>
      <c r="K46" s="43"/>
      <c r="L46" s="96">
        <v>1592</v>
      </c>
      <c r="M46" s="97">
        <v>114.42650753768844</v>
      </c>
      <c r="N46" s="96">
        <v>1588</v>
      </c>
      <c r="O46" s="97">
        <v>114.44143576826197</v>
      </c>
      <c r="P46" s="96">
        <v>4</v>
      </c>
      <c r="Q46" s="97">
        <v>108.5</v>
      </c>
      <c r="R46" s="43"/>
      <c r="S46" s="96">
        <v>2111</v>
      </c>
      <c r="T46" s="97">
        <v>110.21459024159167</v>
      </c>
      <c r="U46" s="96">
        <v>14</v>
      </c>
      <c r="V46" s="97">
        <v>119.64285714285714</v>
      </c>
      <c r="W46" s="96">
        <v>2097</v>
      </c>
      <c r="X46" s="97">
        <v>110.1516452074392</v>
      </c>
      <c r="Y46" s="43"/>
      <c r="Z46" s="96">
        <v>27</v>
      </c>
      <c r="AA46" s="97">
        <v>177.59259259259258</v>
      </c>
      <c r="AB46" s="96">
        <v>25</v>
      </c>
      <c r="AC46" s="97">
        <v>183.12</v>
      </c>
      <c r="AD46" s="96">
        <v>2</v>
      </c>
      <c r="AE46" s="97">
        <v>108.5</v>
      </c>
      <c r="AF46" s="43"/>
      <c r="AG46" s="96">
        <v>4</v>
      </c>
      <c r="AH46" s="97">
        <v>45.5</v>
      </c>
      <c r="AI46" s="96">
        <v>4</v>
      </c>
      <c r="AJ46" s="97">
        <v>45.5</v>
      </c>
      <c r="AK46" s="96">
        <v>0</v>
      </c>
      <c r="AL46" s="97">
        <v>0</v>
      </c>
      <c r="AM46" s="51"/>
      <c r="AN46" s="51"/>
      <c r="AO46" s="51"/>
      <c r="AP46" s="51"/>
      <c r="AQ46" s="51"/>
      <c r="AR46" s="51"/>
      <c r="AS46" s="51"/>
      <c r="AT46" s="51"/>
      <c r="AU46" s="51"/>
      <c r="AV46" s="73"/>
      <c r="AW46" s="74"/>
    </row>
    <row r="47" spans="1:49" s="21" customFormat="1" ht="15.75">
      <c r="A47" s="50"/>
      <c r="B47" s="50"/>
      <c r="C47" s="128"/>
      <c r="D47" s="127" t="s">
        <v>50</v>
      </c>
      <c r="E47" s="121">
        <v>40953</v>
      </c>
      <c r="F47" s="122">
        <v>113.00075696530169</v>
      </c>
      <c r="G47" s="124">
        <v>18539</v>
      </c>
      <c r="H47" s="125">
        <v>115.05086574248881</v>
      </c>
      <c r="I47" s="80">
        <v>22414</v>
      </c>
      <c r="J47" s="94">
        <v>111.30507718390292</v>
      </c>
      <c r="K47" s="33"/>
      <c r="L47" s="121">
        <v>18335</v>
      </c>
      <c r="M47" s="122">
        <v>115.07564766839378</v>
      </c>
      <c r="N47" s="124">
        <v>18280</v>
      </c>
      <c r="O47" s="125">
        <v>115.06422319474837</v>
      </c>
      <c r="P47" s="80">
        <v>55</v>
      </c>
      <c r="Q47" s="94">
        <v>118.87272727272727</v>
      </c>
      <c r="R47" s="33"/>
      <c r="S47" s="121">
        <v>22618</v>
      </c>
      <c r="T47" s="122">
        <v>111.3187726589442</v>
      </c>
      <c r="U47" s="124">
        <v>259</v>
      </c>
      <c r="V47" s="125">
        <v>114.10810810810811</v>
      </c>
      <c r="W47" s="80">
        <v>22359</v>
      </c>
      <c r="X47" s="94">
        <v>111.28646182745203</v>
      </c>
      <c r="Y47" s="33"/>
      <c r="Z47" s="121">
        <v>469</v>
      </c>
      <c r="AA47" s="122">
        <v>175.95948827292111</v>
      </c>
      <c r="AB47" s="124">
        <v>452</v>
      </c>
      <c r="AC47" s="125">
        <v>178.07079646017698</v>
      </c>
      <c r="AD47" s="80">
        <v>17</v>
      </c>
      <c r="AE47" s="94">
        <v>119.82352941176471</v>
      </c>
      <c r="AF47" s="33"/>
      <c r="AG47" s="121">
        <v>54</v>
      </c>
      <c r="AH47" s="122">
        <v>43.962962962962962</v>
      </c>
      <c r="AI47" s="124">
        <v>54</v>
      </c>
      <c r="AJ47" s="125">
        <v>43.962962962962962</v>
      </c>
      <c r="AK47" s="80">
        <v>0</v>
      </c>
      <c r="AL47" s="94">
        <v>0</v>
      </c>
      <c r="AM47" s="51"/>
      <c r="AN47" s="51"/>
      <c r="AO47" s="51"/>
      <c r="AP47" s="51"/>
      <c r="AQ47" s="51"/>
      <c r="AR47" s="51"/>
      <c r="AS47" s="51"/>
      <c r="AT47" s="51"/>
      <c r="AU47" s="51"/>
      <c r="AV47" s="73"/>
      <c r="AW47" s="74"/>
    </row>
    <row r="48" spans="1:49" ht="15.75">
      <c r="A48" s="50"/>
      <c r="B48" s="50"/>
      <c r="C48" s="87">
        <v>8</v>
      </c>
      <c r="D48" s="95" t="s">
        <v>35</v>
      </c>
      <c r="E48" s="96">
        <v>30225</v>
      </c>
      <c r="F48" s="97">
        <v>113.14693134822167</v>
      </c>
      <c r="G48" s="96">
        <v>14057</v>
      </c>
      <c r="H48" s="97">
        <v>115.13025538877427</v>
      </c>
      <c r="I48" s="96">
        <v>16168</v>
      </c>
      <c r="J48" s="97">
        <v>111.4225630875804</v>
      </c>
      <c r="K48" s="43"/>
      <c r="L48" s="96">
        <v>13903</v>
      </c>
      <c r="M48" s="97">
        <v>115.16874055959146</v>
      </c>
      <c r="N48" s="96">
        <v>13860</v>
      </c>
      <c r="O48" s="97">
        <v>115.15281385281385</v>
      </c>
      <c r="P48" s="96">
        <v>43</v>
      </c>
      <c r="Q48" s="97">
        <v>120.30232558139535</v>
      </c>
      <c r="R48" s="43"/>
      <c r="S48" s="96">
        <v>16322</v>
      </c>
      <c r="T48" s="97">
        <v>111.42476412204387</v>
      </c>
      <c r="U48" s="96">
        <v>197</v>
      </c>
      <c r="V48" s="97">
        <v>113.54314720812182</v>
      </c>
      <c r="W48" s="96">
        <v>16125</v>
      </c>
      <c r="X48" s="97">
        <v>111.39888372093023</v>
      </c>
      <c r="Y48" s="43"/>
      <c r="Z48" s="96">
        <v>369</v>
      </c>
      <c r="AA48" s="97">
        <v>177.01355013550136</v>
      </c>
      <c r="AB48" s="96">
        <v>354</v>
      </c>
      <c r="AC48" s="97">
        <v>179.19491525423729</v>
      </c>
      <c r="AD48" s="96">
        <v>15</v>
      </c>
      <c r="AE48" s="97">
        <v>125.53333333333333</v>
      </c>
      <c r="AF48" s="43"/>
      <c r="AG48" s="96">
        <v>39</v>
      </c>
      <c r="AH48" s="97">
        <v>44.358974358974358</v>
      </c>
      <c r="AI48" s="96">
        <v>39</v>
      </c>
      <c r="AJ48" s="97">
        <v>44.358974358974358</v>
      </c>
      <c r="AK48" s="96">
        <v>0</v>
      </c>
      <c r="AL48" s="97">
        <v>0</v>
      </c>
      <c r="AM48" s="51"/>
      <c r="AN48" s="51"/>
      <c r="AO48" s="51"/>
      <c r="AP48" s="51"/>
      <c r="AQ48" s="51"/>
      <c r="AR48" s="51"/>
      <c r="AS48" s="51"/>
      <c r="AT48" s="51"/>
      <c r="AU48" s="51"/>
      <c r="AV48" s="73"/>
      <c r="AW48" s="74"/>
    </row>
    <row r="49" spans="1:49" ht="15.75">
      <c r="A49" s="50"/>
      <c r="B49" s="50"/>
      <c r="C49" s="87">
        <v>17</v>
      </c>
      <c r="D49" s="95" t="s">
        <v>71</v>
      </c>
      <c r="E49" s="96">
        <v>4284</v>
      </c>
      <c r="F49" s="97">
        <v>112.30788982259571</v>
      </c>
      <c r="G49" s="96">
        <v>1768</v>
      </c>
      <c r="H49" s="97">
        <v>114.88800904977376</v>
      </c>
      <c r="I49" s="96">
        <v>2516</v>
      </c>
      <c r="J49" s="97">
        <v>110.49483306836248</v>
      </c>
      <c r="K49" s="43"/>
      <c r="L49" s="96">
        <v>1744</v>
      </c>
      <c r="M49" s="97">
        <v>114.8216743119266</v>
      </c>
      <c r="N49" s="96">
        <v>1739</v>
      </c>
      <c r="O49" s="97">
        <v>114.82576193214491</v>
      </c>
      <c r="P49" s="96">
        <v>5</v>
      </c>
      <c r="Q49" s="97">
        <v>113.4</v>
      </c>
      <c r="R49" s="43"/>
      <c r="S49" s="96">
        <v>2540</v>
      </c>
      <c r="T49" s="97">
        <v>110.58188976377953</v>
      </c>
      <c r="U49" s="96">
        <v>29</v>
      </c>
      <c r="V49" s="97">
        <v>118.62068965517241</v>
      </c>
      <c r="W49" s="96">
        <v>2511</v>
      </c>
      <c r="X49" s="97">
        <v>110.48904818797291</v>
      </c>
      <c r="Y49" s="43"/>
      <c r="Z49" s="96">
        <v>37</v>
      </c>
      <c r="AA49" s="97">
        <v>170.02702702702703</v>
      </c>
      <c r="AB49" s="96">
        <v>35</v>
      </c>
      <c r="AC49" s="97">
        <v>175.34285714285716</v>
      </c>
      <c r="AD49" s="96">
        <v>2</v>
      </c>
      <c r="AE49" s="97">
        <v>77</v>
      </c>
      <c r="AF49" s="43"/>
      <c r="AG49" s="96">
        <v>8</v>
      </c>
      <c r="AH49" s="97">
        <v>42</v>
      </c>
      <c r="AI49" s="96">
        <v>8</v>
      </c>
      <c r="AJ49" s="97">
        <v>42</v>
      </c>
      <c r="AK49" s="96">
        <v>0</v>
      </c>
      <c r="AL49" s="97">
        <v>0</v>
      </c>
      <c r="AM49" s="51"/>
      <c r="AN49" s="51"/>
      <c r="AO49" s="51"/>
      <c r="AP49" s="51"/>
      <c r="AQ49" s="51"/>
      <c r="AR49" s="51"/>
      <c r="AS49" s="51"/>
      <c r="AT49" s="51"/>
      <c r="AU49" s="51"/>
      <c r="AV49" s="73"/>
      <c r="AW49" s="74"/>
    </row>
    <row r="50" spans="1:49" ht="15.75">
      <c r="A50" s="50"/>
      <c r="B50" s="50"/>
      <c r="C50" s="87">
        <v>25</v>
      </c>
      <c r="D50" s="95" t="s">
        <v>72</v>
      </c>
      <c r="E50" s="96">
        <v>2593</v>
      </c>
      <c r="F50" s="97">
        <v>112.36868492094099</v>
      </c>
      <c r="G50" s="96">
        <v>996</v>
      </c>
      <c r="H50" s="97">
        <v>114.63052208835342</v>
      </c>
      <c r="I50" s="96">
        <v>1597</v>
      </c>
      <c r="J50" s="97">
        <v>110.95804633688165</v>
      </c>
      <c r="K50" s="43"/>
      <c r="L50" s="96">
        <v>991</v>
      </c>
      <c r="M50" s="97">
        <v>114.64379414732593</v>
      </c>
      <c r="N50" s="96">
        <v>984</v>
      </c>
      <c r="O50" s="97">
        <v>114.64837398373983</v>
      </c>
      <c r="P50" s="96">
        <v>7</v>
      </c>
      <c r="Q50" s="97">
        <v>114</v>
      </c>
      <c r="R50" s="43"/>
      <c r="S50" s="96">
        <v>1602</v>
      </c>
      <c r="T50" s="97">
        <v>110.96129837702871</v>
      </c>
      <c r="U50" s="96">
        <v>12</v>
      </c>
      <c r="V50" s="97">
        <v>113.16666666666667</v>
      </c>
      <c r="W50" s="96">
        <v>1590</v>
      </c>
      <c r="X50" s="97">
        <v>110.94465408805031</v>
      </c>
      <c r="Y50" s="43"/>
      <c r="Z50" s="96">
        <v>20</v>
      </c>
      <c r="AA50" s="97">
        <v>174.8</v>
      </c>
      <c r="AB50" s="96">
        <v>20</v>
      </c>
      <c r="AC50" s="97">
        <v>174.8</v>
      </c>
      <c r="AD50" s="96">
        <v>0</v>
      </c>
      <c r="AE50" s="97">
        <v>0</v>
      </c>
      <c r="AF50" s="43"/>
      <c r="AG50" s="96">
        <v>2</v>
      </c>
      <c r="AH50" s="97">
        <v>42</v>
      </c>
      <c r="AI50" s="96">
        <v>2</v>
      </c>
      <c r="AJ50" s="97">
        <v>42</v>
      </c>
      <c r="AK50" s="96">
        <v>0</v>
      </c>
      <c r="AL50" s="97">
        <v>0</v>
      </c>
      <c r="AM50" s="51"/>
      <c r="AN50" s="51"/>
      <c r="AO50" s="51"/>
      <c r="AP50" s="51"/>
      <c r="AQ50" s="51"/>
      <c r="AR50" s="51"/>
      <c r="AS50" s="51"/>
      <c r="AT50" s="51"/>
      <c r="AU50" s="51"/>
      <c r="AV50" s="71"/>
      <c r="AW50" s="72"/>
    </row>
    <row r="51" spans="1:49" ht="15.75">
      <c r="A51" s="50"/>
      <c r="B51" s="50"/>
      <c r="C51" s="87">
        <v>43</v>
      </c>
      <c r="D51" s="95" t="s">
        <v>36</v>
      </c>
      <c r="E51" s="96">
        <v>3851</v>
      </c>
      <c r="F51" s="97">
        <v>113.04985717995326</v>
      </c>
      <c r="G51" s="96">
        <v>1718</v>
      </c>
      <c r="H51" s="97">
        <v>114.81257275902212</v>
      </c>
      <c r="I51" s="96">
        <v>2133</v>
      </c>
      <c r="J51" s="97">
        <v>111.63009845288326</v>
      </c>
      <c r="K51" s="43"/>
      <c r="L51" s="96">
        <v>1697</v>
      </c>
      <c r="M51" s="97">
        <v>114.82616381850325</v>
      </c>
      <c r="N51" s="96">
        <v>1697</v>
      </c>
      <c r="O51" s="97">
        <v>114.82616381850325</v>
      </c>
      <c r="P51" s="96">
        <v>0</v>
      </c>
      <c r="Q51" s="97">
        <v>0</v>
      </c>
      <c r="R51" s="43"/>
      <c r="S51" s="96">
        <v>2154</v>
      </c>
      <c r="T51" s="97">
        <v>111.65041782729806</v>
      </c>
      <c r="U51" s="96">
        <v>21</v>
      </c>
      <c r="V51" s="97">
        <v>113.71428571428571</v>
      </c>
      <c r="W51" s="96">
        <v>2133</v>
      </c>
      <c r="X51" s="97">
        <v>111.63009845288326</v>
      </c>
      <c r="Y51" s="43"/>
      <c r="Z51" s="96">
        <v>43</v>
      </c>
      <c r="AA51" s="97">
        <v>172.55813953488371</v>
      </c>
      <c r="AB51" s="96">
        <v>43</v>
      </c>
      <c r="AC51" s="97">
        <v>172.55813953488371</v>
      </c>
      <c r="AD51" s="96">
        <v>0</v>
      </c>
      <c r="AE51" s="97">
        <v>0</v>
      </c>
      <c r="AF51" s="43"/>
      <c r="AG51" s="96">
        <v>5</v>
      </c>
      <c r="AH51" s="97">
        <v>44.8</v>
      </c>
      <c r="AI51" s="96">
        <v>5</v>
      </c>
      <c r="AJ51" s="97">
        <v>44.8</v>
      </c>
      <c r="AK51" s="96">
        <v>0</v>
      </c>
      <c r="AL51" s="97">
        <v>0</v>
      </c>
      <c r="AM51" s="51"/>
      <c r="AN51" s="51"/>
      <c r="AO51" s="51"/>
      <c r="AP51" s="51"/>
      <c r="AQ51" s="51"/>
      <c r="AR51" s="51"/>
      <c r="AS51" s="51"/>
      <c r="AT51" s="51"/>
      <c r="AU51" s="51"/>
      <c r="AV51" s="73"/>
      <c r="AW51" s="74"/>
    </row>
    <row r="52" spans="1:49" s="21" customFormat="1" ht="15.75">
      <c r="A52" s="50"/>
      <c r="B52" s="50"/>
      <c r="C52" s="128"/>
      <c r="D52" s="127" t="s">
        <v>91</v>
      </c>
      <c r="E52" s="121">
        <v>23255</v>
      </c>
      <c r="F52" s="122">
        <v>112.40318211137389</v>
      </c>
      <c r="G52" s="124">
        <v>10761</v>
      </c>
      <c r="H52" s="125">
        <v>114.67075550599387</v>
      </c>
      <c r="I52" s="80">
        <v>12494</v>
      </c>
      <c r="J52" s="94">
        <v>110.45013606531136</v>
      </c>
      <c r="K52" s="33"/>
      <c r="L52" s="121">
        <v>10651</v>
      </c>
      <c r="M52" s="122">
        <v>114.67430288235846</v>
      </c>
      <c r="N52" s="124">
        <v>10619</v>
      </c>
      <c r="O52" s="125">
        <v>114.6988416988417</v>
      </c>
      <c r="P52" s="80">
        <v>32</v>
      </c>
      <c r="Q52" s="94">
        <v>106.53125</v>
      </c>
      <c r="R52" s="33"/>
      <c r="S52" s="121">
        <v>12604</v>
      </c>
      <c r="T52" s="122">
        <v>110.48397334179626</v>
      </c>
      <c r="U52" s="124">
        <v>142</v>
      </c>
      <c r="V52" s="125">
        <v>112.57042253521126</v>
      </c>
      <c r="W52" s="80">
        <v>12462</v>
      </c>
      <c r="X52" s="94">
        <v>110.46019900497512</v>
      </c>
      <c r="Y52" s="33"/>
      <c r="Z52" s="121">
        <v>270</v>
      </c>
      <c r="AA52" s="122">
        <v>173.00740740740741</v>
      </c>
      <c r="AB52" s="124">
        <v>263</v>
      </c>
      <c r="AC52" s="125">
        <v>174.12547528517109</v>
      </c>
      <c r="AD52" s="80">
        <v>7</v>
      </c>
      <c r="AE52" s="94">
        <v>131</v>
      </c>
      <c r="AF52" s="33"/>
      <c r="AG52" s="121">
        <v>33</v>
      </c>
      <c r="AH52" s="122">
        <v>41.090909090909093</v>
      </c>
      <c r="AI52" s="124">
        <v>31</v>
      </c>
      <c r="AJ52" s="125">
        <v>41.032258064516128</v>
      </c>
      <c r="AK52" s="80">
        <v>2</v>
      </c>
      <c r="AL52" s="94">
        <v>42</v>
      </c>
      <c r="AM52" s="51"/>
      <c r="AN52" s="51"/>
      <c r="AO52" s="51"/>
      <c r="AP52" s="51"/>
      <c r="AQ52" s="51"/>
      <c r="AR52" s="51"/>
      <c r="AS52" s="51"/>
      <c r="AT52" s="51"/>
      <c r="AU52" s="51"/>
      <c r="AV52" s="71"/>
      <c r="AW52" s="72"/>
    </row>
    <row r="53" spans="1:49" ht="15.75">
      <c r="A53" s="50"/>
      <c r="B53" s="50"/>
      <c r="C53" s="87">
        <v>3</v>
      </c>
      <c r="D53" s="95" t="s">
        <v>73</v>
      </c>
      <c r="E53" s="96">
        <v>7931</v>
      </c>
      <c r="F53" s="97">
        <v>112.20943134535368</v>
      </c>
      <c r="G53" s="96">
        <v>3650</v>
      </c>
      <c r="H53" s="97">
        <v>114.63643835616439</v>
      </c>
      <c r="I53" s="96">
        <v>4281</v>
      </c>
      <c r="J53" s="97">
        <v>110.14015416958655</v>
      </c>
      <c r="K53" s="43"/>
      <c r="L53" s="96">
        <v>3603</v>
      </c>
      <c r="M53" s="97">
        <v>114.65084651679156</v>
      </c>
      <c r="N53" s="96">
        <v>3599</v>
      </c>
      <c r="O53" s="97">
        <v>114.65379272020006</v>
      </c>
      <c r="P53" s="96">
        <v>4</v>
      </c>
      <c r="Q53" s="97">
        <v>112</v>
      </c>
      <c r="R53" s="43"/>
      <c r="S53" s="96">
        <v>4328</v>
      </c>
      <c r="T53" s="97">
        <v>110.17698706099816</v>
      </c>
      <c r="U53" s="96">
        <v>51</v>
      </c>
      <c r="V53" s="97">
        <v>113.41176470588235</v>
      </c>
      <c r="W53" s="96">
        <v>4277</v>
      </c>
      <c r="X53" s="97">
        <v>110.13841477671265</v>
      </c>
      <c r="Y53" s="43"/>
      <c r="Z53" s="96">
        <v>91</v>
      </c>
      <c r="AA53" s="97">
        <v>169.71428571428572</v>
      </c>
      <c r="AB53" s="96">
        <v>90</v>
      </c>
      <c r="AC53" s="97">
        <v>170.12222222222223</v>
      </c>
      <c r="AD53" s="96">
        <v>1</v>
      </c>
      <c r="AE53" s="97">
        <v>133</v>
      </c>
      <c r="AF53" s="43"/>
      <c r="AG53" s="96">
        <v>10</v>
      </c>
      <c r="AH53" s="97">
        <v>39</v>
      </c>
      <c r="AI53" s="96">
        <v>10</v>
      </c>
      <c r="AJ53" s="97">
        <v>39</v>
      </c>
      <c r="AK53" s="96">
        <v>0</v>
      </c>
      <c r="AL53" s="97">
        <v>0</v>
      </c>
      <c r="AM53" s="51"/>
      <c r="AN53" s="51"/>
      <c r="AO53" s="51"/>
      <c r="AP53" s="51"/>
      <c r="AQ53" s="51"/>
      <c r="AR53" s="51"/>
      <c r="AS53" s="51"/>
      <c r="AT53" s="51"/>
      <c r="AU53" s="51"/>
      <c r="AV53" s="71"/>
      <c r="AW53" s="72"/>
    </row>
    <row r="54" spans="1:49" ht="15.75" customHeight="1">
      <c r="A54" s="50"/>
      <c r="B54" s="50"/>
      <c r="C54" s="87">
        <v>12</v>
      </c>
      <c r="D54" s="95" t="s">
        <v>74</v>
      </c>
      <c r="E54" s="96">
        <v>2653</v>
      </c>
      <c r="F54" s="97">
        <v>112.29852996607615</v>
      </c>
      <c r="G54" s="96">
        <v>1202</v>
      </c>
      <c r="H54" s="97">
        <v>114.40931780366057</v>
      </c>
      <c r="I54" s="96">
        <v>1451</v>
      </c>
      <c r="J54" s="97">
        <v>110.5499655410062</v>
      </c>
      <c r="K54" s="43"/>
      <c r="L54" s="96">
        <v>1187</v>
      </c>
      <c r="M54" s="97">
        <v>114.49283909014322</v>
      </c>
      <c r="N54" s="96">
        <v>1185</v>
      </c>
      <c r="O54" s="97">
        <v>114.4970464135021</v>
      </c>
      <c r="P54" s="96">
        <v>2</v>
      </c>
      <c r="Q54" s="97">
        <v>112</v>
      </c>
      <c r="R54" s="43"/>
      <c r="S54" s="96">
        <v>1466</v>
      </c>
      <c r="T54" s="97">
        <v>110.52182810368349</v>
      </c>
      <c r="U54" s="96">
        <v>17</v>
      </c>
      <c r="V54" s="97">
        <v>108.29411764705883</v>
      </c>
      <c r="W54" s="96">
        <v>1449</v>
      </c>
      <c r="X54" s="97">
        <v>110.54796411318151</v>
      </c>
      <c r="Y54" s="43"/>
      <c r="Z54" s="96">
        <v>25</v>
      </c>
      <c r="AA54" s="97">
        <v>179.2</v>
      </c>
      <c r="AB54" s="96">
        <v>24</v>
      </c>
      <c r="AC54" s="97">
        <v>179.08333333333334</v>
      </c>
      <c r="AD54" s="96">
        <v>1</v>
      </c>
      <c r="AE54" s="97">
        <v>182</v>
      </c>
      <c r="AF54" s="43"/>
      <c r="AG54" s="96">
        <v>1</v>
      </c>
      <c r="AH54" s="97">
        <v>42</v>
      </c>
      <c r="AI54" s="96">
        <v>1</v>
      </c>
      <c r="AJ54" s="97">
        <v>42</v>
      </c>
      <c r="AK54" s="96">
        <v>0</v>
      </c>
      <c r="AL54" s="97">
        <v>0</v>
      </c>
      <c r="AM54" s="51"/>
      <c r="AN54" s="51"/>
      <c r="AO54" s="51"/>
      <c r="AP54" s="51"/>
      <c r="AQ54" s="51"/>
      <c r="AR54" s="51"/>
      <c r="AS54" s="51"/>
      <c r="AT54" s="51"/>
      <c r="AU54" s="51"/>
      <c r="AV54" s="71"/>
      <c r="AW54" s="72"/>
    </row>
    <row r="55" spans="1:49" ht="15.75">
      <c r="A55" s="50"/>
      <c r="B55" s="50"/>
      <c r="C55" s="87">
        <v>46</v>
      </c>
      <c r="D55" s="95" t="s">
        <v>41</v>
      </c>
      <c r="E55" s="96">
        <v>12671</v>
      </c>
      <c r="F55" s="97">
        <v>112.54636571699156</v>
      </c>
      <c r="G55" s="96">
        <v>5909</v>
      </c>
      <c r="H55" s="97">
        <v>114.7451345405314</v>
      </c>
      <c r="I55" s="96">
        <v>6762</v>
      </c>
      <c r="J55" s="97">
        <v>110.62496302868973</v>
      </c>
      <c r="K55" s="43"/>
      <c r="L55" s="96">
        <v>5861</v>
      </c>
      <c r="M55" s="97">
        <v>114.72547346869135</v>
      </c>
      <c r="N55" s="96">
        <v>5835</v>
      </c>
      <c r="O55" s="97">
        <v>114.76760925449871</v>
      </c>
      <c r="P55" s="96">
        <v>26</v>
      </c>
      <c r="Q55" s="97">
        <v>105.26923076923077</v>
      </c>
      <c r="R55" s="43"/>
      <c r="S55" s="96">
        <v>6810</v>
      </c>
      <c r="T55" s="97">
        <v>110.67092511013216</v>
      </c>
      <c r="U55" s="96">
        <v>74</v>
      </c>
      <c r="V55" s="97">
        <v>112.97297297297297</v>
      </c>
      <c r="W55" s="96">
        <v>6736</v>
      </c>
      <c r="X55" s="97">
        <v>110.64563539192399</v>
      </c>
      <c r="Y55" s="43"/>
      <c r="Z55" s="96">
        <v>154</v>
      </c>
      <c r="AA55" s="97">
        <v>173.94805194805195</v>
      </c>
      <c r="AB55" s="96">
        <v>149</v>
      </c>
      <c r="AC55" s="97">
        <v>175.74496644295303</v>
      </c>
      <c r="AD55" s="96">
        <v>5</v>
      </c>
      <c r="AE55" s="97">
        <v>120.4</v>
      </c>
      <c r="AF55" s="43"/>
      <c r="AG55" s="96">
        <v>22</v>
      </c>
      <c r="AH55" s="97">
        <v>42</v>
      </c>
      <c r="AI55" s="96">
        <v>20</v>
      </c>
      <c r="AJ55" s="97">
        <v>42</v>
      </c>
      <c r="AK55" s="96">
        <v>2</v>
      </c>
      <c r="AL55" s="97">
        <v>42</v>
      </c>
      <c r="AM55" s="51"/>
      <c r="AN55" s="51"/>
      <c r="AO55" s="51"/>
      <c r="AP55" s="51"/>
      <c r="AQ55" s="51"/>
      <c r="AR55" s="51"/>
      <c r="AS55" s="51"/>
      <c r="AT55" s="51"/>
      <c r="AU55" s="51"/>
      <c r="AV55" s="71"/>
      <c r="AW55" s="72"/>
    </row>
    <row r="56" spans="1:49" s="21" customFormat="1" ht="15.75">
      <c r="A56" s="50"/>
      <c r="B56" s="50"/>
      <c r="C56" s="128"/>
      <c r="D56" s="127" t="s">
        <v>52</v>
      </c>
      <c r="E56" s="121">
        <v>4835</v>
      </c>
      <c r="F56" s="122">
        <v>112.58200620475698</v>
      </c>
      <c r="G56" s="124">
        <v>2354</v>
      </c>
      <c r="H56" s="125">
        <v>114.36915887850468</v>
      </c>
      <c r="I56" s="80">
        <v>2481</v>
      </c>
      <c r="J56" s="94">
        <v>110.8863361547763</v>
      </c>
      <c r="K56" s="33"/>
      <c r="L56" s="121">
        <v>2334</v>
      </c>
      <c r="M56" s="122">
        <v>114.50728363324764</v>
      </c>
      <c r="N56" s="124">
        <v>2328</v>
      </c>
      <c r="O56" s="125">
        <v>114.48367697594502</v>
      </c>
      <c r="P56" s="80">
        <v>6</v>
      </c>
      <c r="Q56" s="94">
        <v>123.66666666666667</v>
      </c>
      <c r="R56" s="33"/>
      <c r="S56" s="121">
        <v>2501</v>
      </c>
      <c r="T56" s="122">
        <v>110.78528588564575</v>
      </c>
      <c r="U56" s="124">
        <v>26</v>
      </c>
      <c r="V56" s="125">
        <v>104.11538461538461</v>
      </c>
      <c r="W56" s="80">
        <v>2475</v>
      </c>
      <c r="X56" s="94">
        <v>110.85535353535353</v>
      </c>
      <c r="Y56" s="33"/>
      <c r="Z56" s="121">
        <v>37</v>
      </c>
      <c r="AA56" s="122">
        <v>166.48648648648648</v>
      </c>
      <c r="AB56" s="124">
        <v>35</v>
      </c>
      <c r="AC56" s="125">
        <v>169.6</v>
      </c>
      <c r="AD56" s="80">
        <v>2</v>
      </c>
      <c r="AE56" s="94">
        <v>112</v>
      </c>
      <c r="AF56" s="33"/>
      <c r="AG56" s="121">
        <v>3</v>
      </c>
      <c r="AH56" s="122">
        <v>42</v>
      </c>
      <c r="AI56" s="124">
        <v>3</v>
      </c>
      <c r="AJ56" s="125">
        <v>42</v>
      </c>
      <c r="AK56" s="80">
        <v>0</v>
      </c>
      <c r="AL56" s="94">
        <v>0</v>
      </c>
      <c r="AM56" s="51"/>
      <c r="AN56" s="51"/>
      <c r="AO56" s="51"/>
      <c r="AP56" s="51"/>
      <c r="AQ56" s="51"/>
      <c r="AR56" s="51"/>
      <c r="AS56" s="51"/>
      <c r="AT56" s="51"/>
      <c r="AU56" s="51"/>
      <c r="AV56" s="73"/>
      <c r="AW56" s="74"/>
    </row>
    <row r="57" spans="1:49" ht="15.75">
      <c r="A57" s="50"/>
      <c r="B57" s="50"/>
      <c r="C57" s="87">
        <v>6</v>
      </c>
      <c r="D57" s="95" t="s">
        <v>37</v>
      </c>
      <c r="E57" s="96">
        <v>3214</v>
      </c>
      <c r="F57" s="97">
        <v>112.53049159925327</v>
      </c>
      <c r="G57" s="96">
        <v>1569</v>
      </c>
      <c r="H57" s="97">
        <v>114.25111536010198</v>
      </c>
      <c r="I57" s="96">
        <v>1645</v>
      </c>
      <c r="J57" s="97">
        <v>110.88936170212766</v>
      </c>
      <c r="K57" s="43"/>
      <c r="L57" s="96">
        <v>1555</v>
      </c>
      <c r="M57" s="97">
        <v>114.30546623794213</v>
      </c>
      <c r="N57" s="96">
        <v>1552</v>
      </c>
      <c r="O57" s="97">
        <v>114.30992268041237</v>
      </c>
      <c r="P57" s="96">
        <v>3</v>
      </c>
      <c r="Q57" s="97">
        <v>112</v>
      </c>
      <c r="R57" s="43"/>
      <c r="S57" s="96">
        <v>1659</v>
      </c>
      <c r="T57" s="97">
        <v>110.86678722121761</v>
      </c>
      <c r="U57" s="96">
        <v>17</v>
      </c>
      <c r="V57" s="97">
        <v>108.88235294117646</v>
      </c>
      <c r="W57" s="96">
        <v>1642</v>
      </c>
      <c r="X57" s="97">
        <v>110.88733252131547</v>
      </c>
      <c r="Y57" s="43"/>
      <c r="Z57" s="96">
        <v>19</v>
      </c>
      <c r="AA57" s="97">
        <v>163.57894736842104</v>
      </c>
      <c r="AB57" s="96">
        <v>19</v>
      </c>
      <c r="AC57" s="97">
        <v>163.57894736842104</v>
      </c>
      <c r="AD57" s="96">
        <v>0</v>
      </c>
      <c r="AE57" s="97">
        <v>0</v>
      </c>
      <c r="AF57" s="43"/>
      <c r="AG57" s="96">
        <v>2</v>
      </c>
      <c r="AH57" s="97">
        <v>42</v>
      </c>
      <c r="AI57" s="96">
        <v>2</v>
      </c>
      <c r="AJ57" s="97">
        <v>42</v>
      </c>
      <c r="AK57" s="96">
        <v>0</v>
      </c>
      <c r="AL57" s="97">
        <v>0</v>
      </c>
      <c r="AM57" s="51"/>
      <c r="AN57" s="51"/>
      <c r="AO57" s="51"/>
      <c r="AP57" s="51"/>
      <c r="AQ57" s="51"/>
      <c r="AR57" s="51"/>
      <c r="AS57" s="51"/>
      <c r="AT57" s="51"/>
      <c r="AU57" s="51"/>
      <c r="AV57" s="73"/>
      <c r="AW57" s="74"/>
    </row>
    <row r="58" spans="1:49" ht="15.75">
      <c r="A58" s="50"/>
      <c r="B58" s="50"/>
      <c r="C58" s="87">
        <v>10</v>
      </c>
      <c r="D58" s="95" t="s">
        <v>38</v>
      </c>
      <c r="E58" s="96">
        <v>1621</v>
      </c>
      <c r="F58" s="97">
        <v>112.6841455891425</v>
      </c>
      <c r="G58" s="96">
        <v>785</v>
      </c>
      <c r="H58" s="97">
        <v>114.60509554140127</v>
      </c>
      <c r="I58" s="96">
        <v>836</v>
      </c>
      <c r="J58" s="97">
        <v>110.88038277511961</v>
      </c>
      <c r="K58" s="43"/>
      <c r="L58" s="96">
        <v>779</v>
      </c>
      <c r="M58" s="97">
        <v>114.91014120667522</v>
      </c>
      <c r="N58" s="96">
        <v>776</v>
      </c>
      <c r="O58" s="97">
        <v>114.83118556701031</v>
      </c>
      <c r="P58" s="96">
        <v>3</v>
      </c>
      <c r="Q58" s="97">
        <v>135.33333333333334</v>
      </c>
      <c r="R58" s="43"/>
      <c r="S58" s="96">
        <v>842</v>
      </c>
      <c r="T58" s="97">
        <v>110.62470308788599</v>
      </c>
      <c r="U58" s="96">
        <v>9</v>
      </c>
      <c r="V58" s="97">
        <v>95.111111111111114</v>
      </c>
      <c r="W58" s="96">
        <v>833</v>
      </c>
      <c r="X58" s="97">
        <v>110.79231692677071</v>
      </c>
      <c r="Y58" s="43"/>
      <c r="Z58" s="96">
        <v>18</v>
      </c>
      <c r="AA58" s="97">
        <v>169.55555555555554</v>
      </c>
      <c r="AB58" s="96">
        <v>16</v>
      </c>
      <c r="AC58" s="97">
        <v>176.75</v>
      </c>
      <c r="AD58" s="96">
        <v>2</v>
      </c>
      <c r="AE58" s="97">
        <v>112</v>
      </c>
      <c r="AF58" s="43"/>
      <c r="AG58" s="96">
        <v>1</v>
      </c>
      <c r="AH58" s="97">
        <v>42</v>
      </c>
      <c r="AI58" s="96">
        <v>1</v>
      </c>
      <c r="AJ58" s="97">
        <v>42</v>
      </c>
      <c r="AK58" s="96">
        <v>0</v>
      </c>
      <c r="AL58" s="97">
        <v>0</v>
      </c>
      <c r="AM58" s="51"/>
      <c r="AN58" s="51"/>
      <c r="AO58" s="51"/>
      <c r="AP58" s="51"/>
      <c r="AQ58" s="51"/>
      <c r="AR58" s="51"/>
      <c r="AS58" s="51"/>
      <c r="AT58" s="51"/>
      <c r="AU58" s="51"/>
      <c r="AV58" s="73"/>
      <c r="AW58" s="74"/>
    </row>
    <row r="59" spans="1:49" s="21" customFormat="1" ht="15.75">
      <c r="A59" s="50"/>
      <c r="B59" s="50"/>
      <c r="C59" s="128"/>
      <c r="D59" s="127" t="s">
        <v>53</v>
      </c>
      <c r="E59" s="121">
        <v>10125</v>
      </c>
      <c r="F59" s="122">
        <v>112.3593086419753</v>
      </c>
      <c r="G59" s="124">
        <v>5004</v>
      </c>
      <c r="H59" s="125">
        <v>115.19964028776978</v>
      </c>
      <c r="I59" s="80">
        <v>5121</v>
      </c>
      <c r="J59" s="94">
        <v>109.58387033782465</v>
      </c>
      <c r="K59" s="33"/>
      <c r="L59" s="121">
        <v>4971</v>
      </c>
      <c r="M59" s="122">
        <v>115.25447596057131</v>
      </c>
      <c r="N59" s="124">
        <v>4964</v>
      </c>
      <c r="O59" s="125">
        <v>115.25785656728445</v>
      </c>
      <c r="P59" s="80">
        <v>7</v>
      </c>
      <c r="Q59" s="94">
        <v>112.85714285714286</v>
      </c>
      <c r="R59" s="33"/>
      <c r="S59" s="121">
        <v>5154</v>
      </c>
      <c r="T59" s="122">
        <v>109.56693830034925</v>
      </c>
      <c r="U59" s="124">
        <v>40</v>
      </c>
      <c r="V59" s="125">
        <v>107.97499999999999</v>
      </c>
      <c r="W59" s="80">
        <v>5114</v>
      </c>
      <c r="X59" s="94">
        <v>109.57938991005084</v>
      </c>
      <c r="Y59" s="33"/>
      <c r="Z59" s="121">
        <v>144</v>
      </c>
      <c r="AA59" s="122">
        <v>175.35416666666666</v>
      </c>
      <c r="AB59" s="124">
        <v>138</v>
      </c>
      <c r="AC59" s="125">
        <v>177.55072463768116</v>
      </c>
      <c r="AD59" s="80">
        <v>6</v>
      </c>
      <c r="AE59" s="94">
        <v>124.83333333333333</v>
      </c>
      <c r="AF59" s="33"/>
      <c r="AG59" s="121">
        <v>6</v>
      </c>
      <c r="AH59" s="122">
        <v>42</v>
      </c>
      <c r="AI59" s="124">
        <v>6</v>
      </c>
      <c r="AJ59" s="125">
        <v>42</v>
      </c>
      <c r="AK59" s="80">
        <v>0</v>
      </c>
      <c r="AL59" s="94">
        <v>0</v>
      </c>
      <c r="AM59" s="51"/>
      <c r="AN59" s="51"/>
      <c r="AO59" s="51"/>
      <c r="AP59" s="51"/>
      <c r="AQ59" s="51"/>
      <c r="AR59" s="51"/>
      <c r="AS59" s="51"/>
      <c r="AT59" s="51"/>
      <c r="AU59" s="51"/>
      <c r="AV59" s="71"/>
      <c r="AW59" s="72"/>
    </row>
    <row r="60" spans="1:49" ht="15.75">
      <c r="A60" s="50"/>
      <c r="B60" s="50"/>
      <c r="C60" s="87">
        <v>15</v>
      </c>
      <c r="D60" s="95" t="s">
        <v>75</v>
      </c>
      <c r="E60" s="96">
        <v>4544</v>
      </c>
      <c r="F60" s="97">
        <v>112.16835387323944</v>
      </c>
      <c r="G60" s="96">
        <v>2248</v>
      </c>
      <c r="H60" s="97">
        <v>114.87766903914591</v>
      </c>
      <c r="I60" s="96">
        <v>2296</v>
      </c>
      <c r="J60" s="97">
        <v>109.51567944250871</v>
      </c>
      <c r="K60" s="43"/>
      <c r="L60" s="96">
        <v>2232</v>
      </c>
      <c r="M60" s="97">
        <v>114.92338709677419</v>
      </c>
      <c r="N60" s="96">
        <v>2232</v>
      </c>
      <c r="O60" s="97">
        <v>114.92338709677419</v>
      </c>
      <c r="P60" s="96">
        <v>0</v>
      </c>
      <c r="Q60" s="97">
        <v>0</v>
      </c>
      <c r="R60" s="43"/>
      <c r="S60" s="96">
        <v>2312</v>
      </c>
      <c r="T60" s="97">
        <v>109.50865051903114</v>
      </c>
      <c r="U60" s="96">
        <v>16</v>
      </c>
      <c r="V60" s="97">
        <v>108.5</v>
      </c>
      <c r="W60" s="96">
        <v>2296</v>
      </c>
      <c r="X60" s="97">
        <v>109.51567944250871</v>
      </c>
      <c r="Y60" s="43"/>
      <c r="Z60" s="96">
        <v>57</v>
      </c>
      <c r="AA60" s="97">
        <v>178.03508771929825</v>
      </c>
      <c r="AB60" s="96">
        <v>55</v>
      </c>
      <c r="AC60" s="97">
        <v>179.54545454545453</v>
      </c>
      <c r="AD60" s="96">
        <v>2</v>
      </c>
      <c r="AE60" s="97">
        <v>136.5</v>
      </c>
      <c r="AF60" s="43"/>
      <c r="AG60" s="96">
        <v>2</v>
      </c>
      <c r="AH60" s="97">
        <v>42</v>
      </c>
      <c r="AI60" s="96">
        <v>2</v>
      </c>
      <c r="AJ60" s="97">
        <v>42</v>
      </c>
      <c r="AK60" s="96">
        <v>0</v>
      </c>
      <c r="AL60" s="97">
        <v>0</v>
      </c>
      <c r="AM60" s="51"/>
      <c r="AN60" s="51"/>
      <c r="AO60" s="51"/>
      <c r="AP60" s="51"/>
      <c r="AQ60" s="51"/>
      <c r="AR60" s="51"/>
      <c r="AS60" s="51"/>
      <c r="AT60" s="51"/>
      <c r="AU60" s="51"/>
      <c r="AV60" s="73"/>
      <c r="AW60" s="74"/>
    </row>
    <row r="61" spans="1:49" ht="15.75">
      <c r="A61" s="50"/>
      <c r="B61" s="50"/>
      <c r="C61" s="87">
        <v>27</v>
      </c>
      <c r="D61" s="95" t="s">
        <v>39</v>
      </c>
      <c r="E61" s="96">
        <v>1218</v>
      </c>
      <c r="F61" s="97">
        <v>111.52545155993433</v>
      </c>
      <c r="G61" s="96">
        <v>577</v>
      </c>
      <c r="H61" s="97">
        <v>114.60138648180242</v>
      </c>
      <c r="I61" s="96">
        <v>641</v>
      </c>
      <c r="J61" s="97">
        <v>108.7566302652106</v>
      </c>
      <c r="K61" s="43"/>
      <c r="L61" s="96">
        <v>578</v>
      </c>
      <c r="M61" s="97">
        <v>114.77681660899654</v>
      </c>
      <c r="N61" s="96">
        <v>574</v>
      </c>
      <c r="O61" s="97">
        <v>114.83449477351917</v>
      </c>
      <c r="P61" s="96">
        <v>4</v>
      </c>
      <c r="Q61" s="97">
        <v>106.5</v>
      </c>
      <c r="R61" s="43"/>
      <c r="S61" s="96">
        <v>640</v>
      </c>
      <c r="T61" s="97">
        <v>108.5890625</v>
      </c>
      <c r="U61" s="96">
        <v>3</v>
      </c>
      <c r="V61" s="97">
        <v>70</v>
      </c>
      <c r="W61" s="96">
        <v>637</v>
      </c>
      <c r="X61" s="97">
        <v>108.77080062794349</v>
      </c>
      <c r="Y61" s="43"/>
      <c r="Z61" s="96">
        <v>16</v>
      </c>
      <c r="AA61" s="97">
        <v>166.5</v>
      </c>
      <c r="AB61" s="96">
        <v>16</v>
      </c>
      <c r="AC61" s="97">
        <v>166.5</v>
      </c>
      <c r="AD61" s="96">
        <v>0</v>
      </c>
      <c r="AE61" s="97">
        <v>0</v>
      </c>
      <c r="AF61" s="43"/>
      <c r="AG61" s="96">
        <v>1</v>
      </c>
      <c r="AH61" s="97">
        <v>42</v>
      </c>
      <c r="AI61" s="96">
        <v>1</v>
      </c>
      <c r="AJ61" s="97">
        <v>42</v>
      </c>
      <c r="AK61" s="96">
        <v>0</v>
      </c>
      <c r="AL61" s="97">
        <v>0</v>
      </c>
      <c r="AM61" s="51"/>
      <c r="AN61" s="51"/>
      <c r="AO61" s="51"/>
      <c r="AP61" s="51"/>
      <c r="AQ61" s="51"/>
      <c r="AR61" s="51"/>
      <c r="AS61" s="51"/>
      <c r="AT61" s="51"/>
      <c r="AU61" s="51"/>
      <c r="AV61" s="73"/>
      <c r="AW61" s="74"/>
    </row>
    <row r="62" spans="1:49" ht="15.75">
      <c r="A62" s="50"/>
      <c r="B62" s="50"/>
      <c r="C62" s="87">
        <v>32</v>
      </c>
      <c r="D62" s="95" t="s">
        <v>76</v>
      </c>
      <c r="E62" s="96">
        <v>922</v>
      </c>
      <c r="F62" s="97">
        <v>111.90889370932754</v>
      </c>
      <c r="G62" s="96">
        <v>461</v>
      </c>
      <c r="H62" s="97">
        <v>115.13232104121475</v>
      </c>
      <c r="I62" s="96">
        <v>461</v>
      </c>
      <c r="J62" s="97">
        <v>108.68546637744035</v>
      </c>
      <c r="K62" s="43"/>
      <c r="L62" s="96">
        <v>459</v>
      </c>
      <c r="M62" s="97">
        <v>115.13071895424837</v>
      </c>
      <c r="N62" s="96">
        <v>459</v>
      </c>
      <c r="O62" s="97">
        <v>115.13071895424837</v>
      </c>
      <c r="P62" s="96">
        <v>0</v>
      </c>
      <c r="Q62" s="97">
        <v>0</v>
      </c>
      <c r="R62" s="43"/>
      <c r="S62" s="96">
        <v>463</v>
      </c>
      <c r="T62" s="97">
        <v>108.71490280777537</v>
      </c>
      <c r="U62" s="96">
        <v>2</v>
      </c>
      <c r="V62" s="97">
        <v>115.5</v>
      </c>
      <c r="W62" s="96">
        <v>461</v>
      </c>
      <c r="X62" s="97">
        <v>108.68546637744035</v>
      </c>
      <c r="Y62" s="43"/>
      <c r="Z62" s="96">
        <v>11</v>
      </c>
      <c r="AA62" s="97">
        <v>176.90909090909091</v>
      </c>
      <c r="AB62" s="96">
        <v>11</v>
      </c>
      <c r="AC62" s="97">
        <v>176.90909090909091</v>
      </c>
      <c r="AD62" s="96">
        <v>0</v>
      </c>
      <c r="AE62" s="97">
        <v>0</v>
      </c>
      <c r="AF62" s="43"/>
      <c r="AG62" s="96">
        <v>1</v>
      </c>
      <c r="AH62" s="97">
        <v>42</v>
      </c>
      <c r="AI62" s="96">
        <v>1</v>
      </c>
      <c r="AJ62" s="97">
        <v>42</v>
      </c>
      <c r="AK62" s="96">
        <v>0</v>
      </c>
      <c r="AL62" s="97">
        <v>0</v>
      </c>
      <c r="AM62" s="51"/>
      <c r="AN62" s="51"/>
      <c r="AO62" s="51"/>
      <c r="AP62" s="51"/>
      <c r="AQ62" s="51"/>
      <c r="AR62" s="51"/>
      <c r="AS62" s="51"/>
      <c r="AT62" s="51"/>
      <c r="AU62" s="51"/>
      <c r="AV62" s="71"/>
      <c r="AW62" s="72"/>
    </row>
    <row r="63" spans="1:49" ht="15.75">
      <c r="A63" s="50"/>
      <c r="B63" s="50"/>
      <c r="C63" s="87">
        <v>36</v>
      </c>
      <c r="D63" s="95" t="s">
        <v>40</v>
      </c>
      <c r="E63" s="96">
        <v>3441</v>
      </c>
      <c r="F63" s="97">
        <v>113.02731764022087</v>
      </c>
      <c r="G63" s="96">
        <v>1718</v>
      </c>
      <c r="H63" s="97">
        <v>115.83993015133876</v>
      </c>
      <c r="I63" s="96">
        <v>1723</v>
      </c>
      <c r="J63" s="97">
        <v>110.22286709228091</v>
      </c>
      <c r="K63" s="43"/>
      <c r="L63" s="96">
        <v>1702</v>
      </c>
      <c r="M63" s="97">
        <v>115.88425381903643</v>
      </c>
      <c r="N63" s="96">
        <v>1699</v>
      </c>
      <c r="O63" s="97">
        <v>115.87463213655091</v>
      </c>
      <c r="P63" s="96">
        <v>3</v>
      </c>
      <c r="Q63" s="97">
        <v>121.33333333333333</v>
      </c>
      <c r="R63" s="43"/>
      <c r="S63" s="96">
        <v>1739</v>
      </c>
      <c r="T63" s="97">
        <v>110.23116733755032</v>
      </c>
      <c r="U63" s="96">
        <v>19</v>
      </c>
      <c r="V63" s="97">
        <v>112.73684210526316</v>
      </c>
      <c r="W63" s="96">
        <v>1720</v>
      </c>
      <c r="X63" s="97">
        <v>110.20348837209302</v>
      </c>
      <c r="Y63" s="43"/>
      <c r="Z63" s="96">
        <v>60</v>
      </c>
      <c r="AA63" s="97">
        <v>174.88333333333333</v>
      </c>
      <c r="AB63" s="96">
        <v>56</v>
      </c>
      <c r="AC63" s="97">
        <v>178.875</v>
      </c>
      <c r="AD63" s="96">
        <v>4</v>
      </c>
      <c r="AE63" s="97">
        <v>119</v>
      </c>
      <c r="AF63" s="43"/>
      <c r="AG63" s="96">
        <v>2</v>
      </c>
      <c r="AH63" s="97">
        <v>42</v>
      </c>
      <c r="AI63" s="96">
        <v>2</v>
      </c>
      <c r="AJ63" s="97">
        <v>42</v>
      </c>
      <c r="AK63" s="96">
        <v>0</v>
      </c>
      <c r="AL63" s="97">
        <v>0</v>
      </c>
      <c r="AM63" s="51"/>
      <c r="AN63" s="51"/>
      <c r="AO63" s="51"/>
      <c r="AP63" s="51"/>
      <c r="AQ63" s="51"/>
      <c r="AR63" s="51"/>
      <c r="AS63" s="51"/>
      <c r="AT63" s="51"/>
      <c r="AU63" s="51"/>
      <c r="AV63" s="73"/>
      <c r="AW63" s="74"/>
    </row>
    <row r="64" spans="1:49" s="21" customFormat="1" ht="15.75">
      <c r="A64" s="50"/>
      <c r="B64" s="50"/>
      <c r="C64" s="128">
        <v>28</v>
      </c>
      <c r="D64" s="127" t="s">
        <v>89</v>
      </c>
      <c r="E64" s="121">
        <v>39133</v>
      </c>
      <c r="F64" s="122">
        <v>112.66072113050366</v>
      </c>
      <c r="G64" s="124">
        <v>19430</v>
      </c>
      <c r="H64" s="125">
        <v>114.9609881626351</v>
      </c>
      <c r="I64" s="80">
        <v>19703</v>
      </c>
      <c r="J64" s="94">
        <v>110.39232604171953</v>
      </c>
      <c r="K64" s="33"/>
      <c r="L64" s="121">
        <v>19245</v>
      </c>
      <c r="M64" s="122">
        <v>114.95640426084697</v>
      </c>
      <c r="N64" s="124">
        <v>19219</v>
      </c>
      <c r="O64" s="125">
        <v>114.96040376710548</v>
      </c>
      <c r="P64" s="80">
        <v>26</v>
      </c>
      <c r="Q64" s="94">
        <v>112</v>
      </c>
      <c r="R64" s="33"/>
      <c r="S64" s="121">
        <v>19888</v>
      </c>
      <c r="T64" s="122">
        <v>110.43925985518906</v>
      </c>
      <c r="U64" s="124">
        <v>211</v>
      </c>
      <c r="V64" s="125">
        <v>115.01421800947867</v>
      </c>
      <c r="W64" s="80">
        <v>19677</v>
      </c>
      <c r="X64" s="94">
        <v>110.39020175839813</v>
      </c>
      <c r="Y64" s="33"/>
      <c r="Z64" s="121">
        <v>474</v>
      </c>
      <c r="AA64" s="122">
        <v>177.78270042194092</v>
      </c>
      <c r="AB64" s="124">
        <v>468</v>
      </c>
      <c r="AC64" s="125">
        <v>178.77564102564102</v>
      </c>
      <c r="AD64" s="80">
        <v>6</v>
      </c>
      <c r="AE64" s="94">
        <v>100.33333333333333</v>
      </c>
      <c r="AF64" s="33"/>
      <c r="AG64" s="121">
        <v>25</v>
      </c>
      <c r="AH64" s="122">
        <v>43.68</v>
      </c>
      <c r="AI64" s="124">
        <v>25</v>
      </c>
      <c r="AJ64" s="125">
        <v>43.68</v>
      </c>
      <c r="AK64" s="80">
        <v>0</v>
      </c>
      <c r="AL64" s="94">
        <v>0</v>
      </c>
      <c r="AM64" s="51"/>
      <c r="AN64" s="51"/>
      <c r="AO64" s="51"/>
      <c r="AP64" s="51"/>
      <c r="AQ64" s="51"/>
      <c r="AR64" s="51"/>
      <c r="AS64" s="51"/>
      <c r="AT64" s="51"/>
      <c r="AU64" s="51"/>
      <c r="AV64" s="73"/>
      <c r="AW64" s="74"/>
    </row>
    <row r="65" spans="1:49" s="21" customFormat="1" ht="15.75">
      <c r="A65" s="50"/>
      <c r="B65" s="50"/>
      <c r="C65" s="128">
        <v>30</v>
      </c>
      <c r="D65" s="127" t="s">
        <v>90</v>
      </c>
      <c r="E65" s="121">
        <v>8803</v>
      </c>
      <c r="F65" s="122">
        <v>112.29558105191413</v>
      </c>
      <c r="G65" s="124">
        <v>3766</v>
      </c>
      <c r="H65" s="125">
        <v>114.57992565055763</v>
      </c>
      <c r="I65" s="80">
        <v>5037</v>
      </c>
      <c r="J65" s="94">
        <v>110.58765137978956</v>
      </c>
      <c r="K65" s="33"/>
      <c r="L65" s="121">
        <v>3738</v>
      </c>
      <c r="M65" s="122">
        <v>114.63295880149813</v>
      </c>
      <c r="N65" s="124">
        <v>3728</v>
      </c>
      <c r="O65" s="125">
        <v>114.625</v>
      </c>
      <c r="P65" s="80">
        <v>10</v>
      </c>
      <c r="Q65" s="94">
        <v>117.6</v>
      </c>
      <c r="R65" s="33"/>
      <c r="S65" s="121">
        <v>5065</v>
      </c>
      <c r="T65" s="122">
        <v>110.5705824284304</v>
      </c>
      <c r="U65" s="124">
        <v>38</v>
      </c>
      <c r="V65" s="125">
        <v>110.15789473684211</v>
      </c>
      <c r="W65" s="80">
        <v>5027</v>
      </c>
      <c r="X65" s="94">
        <v>110.57370200915058</v>
      </c>
      <c r="Y65" s="33"/>
      <c r="Z65" s="121">
        <v>91</v>
      </c>
      <c r="AA65" s="122">
        <v>176.64835164835165</v>
      </c>
      <c r="AB65" s="124">
        <v>88</v>
      </c>
      <c r="AC65" s="125">
        <v>178.85227272727272</v>
      </c>
      <c r="AD65" s="80">
        <v>3</v>
      </c>
      <c r="AE65" s="94">
        <v>112</v>
      </c>
      <c r="AF65" s="33"/>
      <c r="AG65" s="121">
        <v>12</v>
      </c>
      <c r="AH65" s="122">
        <v>41.5</v>
      </c>
      <c r="AI65" s="124">
        <v>12</v>
      </c>
      <c r="AJ65" s="125">
        <v>41.5</v>
      </c>
      <c r="AK65" s="80">
        <v>0</v>
      </c>
      <c r="AL65" s="94">
        <v>0</v>
      </c>
      <c r="AM65" s="51"/>
      <c r="AN65" s="51"/>
      <c r="AO65" s="51"/>
      <c r="AP65" s="51"/>
      <c r="AQ65" s="51"/>
      <c r="AR65" s="51"/>
      <c r="AS65" s="51"/>
      <c r="AT65" s="51"/>
      <c r="AU65" s="51"/>
      <c r="AV65" s="73"/>
      <c r="AW65" s="74"/>
    </row>
    <row r="66" spans="1:49" s="21" customFormat="1" ht="15.75">
      <c r="A66" s="50"/>
      <c r="B66" s="50"/>
      <c r="C66" s="128">
        <v>31</v>
      </c>
      <c r="D66" s="127" t="s">
        <v>56</v>
      </c>
      <c r="E66" s="121">
        <v>3332</v>
      </c>
      <c r="F66" s="122">
        <v>112.14975990396158</v>
      </c>
      <c r="G66" s="124">
        <v>1514</v>
      </c>
      <c r="H66" s="125">
        <v>114.07595772787319</v>
      </c>
      <c r="I66" s="80">
        <v>1818</v>
      </c>
      <c r="J66" s="94">
        <v>110.54565456545654</v>
      </c>
      <c r="K66" s="33"/>
      <c r="L66" s="121">
        <v>1506</v>
      </c>
      <c r="M66" s="122">
        <v>114.09628154050465</v>
      </c>
      <c r="N66" s="124">
        <v>1503</v>
      </c>
      <c r="O66" s="125">
        <v>114.10046573519628</v>
      </c>
      <c r="P66" s="80">
        <v>3</v>
      </c>
      <c r="Q66" s="94">
        <v>112</v>
      </c>
      <c r="R66" s="33"/>
      <c r="S66" s="121">
        <v>1826</v>
      </c>
      <c r="T66" s="122">
        <v>110.54435925520262</v>
      </c>
      <c r="U66" s="124">
        <v>11</v>
      </c>
      <c r="V66" s="125">
        <v>110.72727272727273</v>
      </c>
      <c r="W66" s="80">
        <v>1815</v>
      </c>
      <c r="X66" s="94">
        <v>110.54325068870523</v>
      </c>
      <c r="Y66" s="33"/>
      <c r="Z66" s="121">
        <v>27</v>
      </c>
      <c r="AA66" s="122">
        <v>184.14814814814815</v>
      </c>
      <c r="AB66" s="124">
        <v>27</v>
      </c>
      <c r="AC66" s="125">
        <v>184.14814814814815</v>
      </c>
      <c r="AD66" s="80">
        <v>0</v>
      </c>
      <c r="AE66" s="94">
        <v>0</v>
      </c>
      <c r="AF66" s="33"/>
      <c r="AG66" s="121">
        <v>1</v>
      </c>
      <c r="AH66" s="122">
        <v>42</v>
      </c>
      <c r="AI66" s="124">
        <v>1</v>
      </c>
      <c r="AJ66" s="125">
        <v>42</v>
      </c>
      <c r="AK66" s="80">
        <v>0</v>
      </c>
      <c r="AL66" s="94">
        <v>0</v>
      </c>
      <c r="AM66" s="51"/>
      <c r="AN66" s="51"/>
      <c r="AO66" s="51"/>
      <c r="AP66" s="51"/>
      <c r="AQ66" s="51"/>
      <c r="AR66" s="51"/>
      <c r="AS66" s="51"/>
      <c r="AT66" s="51"/>
      <c r="AU66" s="51"/>
      <c r="AV66" s="73"/>
      <c r="AW66" s="74"/>
    </row>
    <row r="67" spans="1:49" s="21" customFormat="1" ht="15.75">
      <c r="A67" s="50"/>
      <c r="B67" s="50"/>
      <c r="C67" s="128"/>
      <c r="D67" s="127" t="s">
        <v>57</v>
      </c>
      <c r="E67" s="121">
        <v>10339</v>
      </c>
      <c r="F67" s="122">
        <v>113.0167327594545</v>
      </c>
      <c r="G67" s="124">
        <v>4949</v>
      </c>
      <c r="H67" s="125">
        <v>114.74035158617903</v>
      </c>
      <c r="I67" s="80">
        <v>5390</v>
      </c>
      <c r="J67" s="94">
        <v>111.43413729128015</v>
      </c>
      <c r="K67" s="33"/>
      <c r="L67" s="121">
        <v>4908</v>
      </c>
      <c r="M67" s="122">
        <v>114.72392013039935</v>
      </c>
      <c r="N67" s="124">
        <v>4887</v>
      </c>
      <c r="O67" s="125">
        <v>114.71843666871291</v>
      </c>
      <c r="P67" s="80">
        <v>21</v>
      </c>
      <c r="Q67" s="94">
        <v>116</v>
      </c>
      <c r="R67" s="33"/>
      <c r="S67" s="121">
        <v>5431</v>
      </c>
      <c r="T67" s="122">
        <v>111.47394586632296</v>
      </c>
      <c r="U67" s="124">
        <v>62</v>
      </c>
      <c r="V67" s="125">
        <v>116.46774193548387</v>
      </c>
      <c r="W67" s="80">
        <v>5369</v>
      </c>
      <c r="X67" s="94">
        <v>111.41627863661762</v>
      </c>
      <c r="Y67" s="33"/>
      <c r="Z67" s="121">
        <v>134</v>
      </c>
      <c r="AA67" s="122">
        <v>176.455223880597</v>
      </c>
      <c r="AB67" s="124">
        <v>128</v>
      </c>
      <c r="AC67" s="125">
        <v>176.1796875</v>
      </c>
      <c r="AD67" s="80">
        <v>6</v>
      </c>
      <c r="AE67" s="94">
        <v>182.33333333333334</v>
      </c>
      <c r="AF67" s="33"/>
      <c r="AG67" s="121">
        <v>5</v>
      </c>
      <c r="AH67" s="122">
        <v>42</v>
      </c>
      <c r="AI67" s="124">
        <v>5</v>
      </c>
      <c r="AJ67" s="125">
        <v>42</v>
      </c>
      <c r="AK67" s="80">
        <v>0</v>
      </c>
      <c r="AL67" s="94">
        <v>0</v>
      </c>
      <c r="AM67" s="51"/>
      <c r="AN67" s="51"/>
      <c r="AO67" s="51"/>
      <c r="AP67" s="51"/>
      <c r="AQ67" s="51"/>
      <c r="AR67" s="51"/>
      <c r="AS67" s="51"/>
      <c r="AT67" s="51"/>
      <c r="AU67" s="51"/>
      <c r="AV67" s="73"/>
      <c r="AW67" s="74"/>
    </row>
    <row r="68" spans="1:49" ht="15.75">
      <c r="A68" s="50"/>
      <c r="B68" s="50"/>
      <c r="C68" s="87">
        <v>1</v>
      </c>
      <c r="D68" s="95" t="s">
        <v>77</v>
      </c>
      <c r="E68" s="96">
        <v>1525</v>
      </c>
      <c r="F68" s="97">
        <v>112.89639344262295</v>
      </c>
      <c r="G68" s="96">
        <v>693</v>
      </c>
      <c r="H68" s="97">
        <v>114.71284271284271</v>
      </c>
      <c r="I68" s="96">
        <v>832</v>
      </c>
      <c r="J68" s="97">
        <v>111.38341346153847</v>
      </c>
      <c r="K68" s="43"/>
      <c r="L68" s="96">
        <v>688</v>
      </c>
      <c r="M68" s="97">
        <v>114.83430232558139</v>
      </c>
      <c r="N68" s="96">
        <v>684</v>
      </c>
      <c r="O68" s="97">
        <v>114.74853801169591</v>
      </c>
      <c r="P68" s="96">
        <v>4</v>
      </c>
      <c r="Q68" s="97">
        <v>129.5</v>
      </c>
      <c r="R68" s="43"/>
      <c r="S68" s="96">
        <v>837</v>
      </c>
      <c r="T68" s="97">
        <v>111.30346475507766</v>
      </c>
      <c r="U68" s="96">
        <v>9</v>
      </c>
      <c r="V68" s="97">
        <v>112</v>
      </c>
      <c r="W68" s="96">
        <v>828</v>
      </c>
      <c r="X68" s="97">
        <v>111.29589371980677</v>
      </c>
      <c r="Y68" s="43"/>
      <c r="Z68" s="96">
        <v>27</v>
      </c>
      <c r="AA68" s="97">
        <v>177.74074074074073</v>
      </c>
      <c r="AB68" s="96">
        <v>24</v>
      </c>
      <c r="AC68" s="97">
        <v>177.20833333333334</v>
      </c>
      <c r="AD68" s="96">
        <v>3</v>
      </c>
      <c r="AE68" s="97">
        <v>182</v>
      </c>
      <c r="AF68" s="43"/>
      <c r="AG68" s="96">
        <v>1</v>
      </c>
      <c r="AH68" s="97">
        <v>42</v>
      </c>
      <c r="AI68" s="96">
        <v>1</v>
      </c>
      <c r="AJ68" s="97">
        <v>42</v>
      </c>
      <c r="AK68" s="96">
        <v>0</v>
      </c>
      <c r="AL68" s="97">
        <v>0</v>
      </c>
      <c r="AM68" s="51"/>
      <c r="AN68" s="51"/>
      <c r="AO68" s="51"/>
      <c r="AP68" s="51"/>
      <c r="AQ68" s="51"/>
      <c r="AR68" s="51"/>
      <c r="AS68" s="51"/>
      <c r="AT68" s="51"/>
      <c r="AU68" s="51"/>
      <c r="AV68" s="73"/>
      <c r="AW68" s="74"/>
    </row>
    <row r="69" spans="1:49" ht="15.75">
      <c r="A69" s="50"/>
      <c r="B69" s="50"/>
      <c r="C69" s="87">
        <v>20</v>
      </c>
      <c r="D69" s="95" t="s">
        <v>78</v>
      </c>
      <c r="E69" s="96">
        <v>3725</v>
      </c>
      <c r="F69" s="97">
        <v>112.78469798657719</v>
      </c>
      <c r="G69" s="96">
        <v>1795</v>
      </c>
      <c r="H69" s="97">
        <v>114.191643454039</v>
      </c>
      <c r="I69" s="96">
        <v>1930</v>
      </c>
      <c r="J69" s="97">
        <v>111.47616580310881</v>
      </c>
      <c r="K69" s="43"/>
      <c r="L69" s="96">
        <v>1769</v>
      </c>
      <c r="M69" s="97">
        <v>114.1735443753533</v>
      </c>
      <c r="N69" s="96">
        <v>1765</v>
      </c>
      <c r="O69" s="97">
        <v>114.1784702549575</v>
      </c>
      <c r="P69" s="96">
        <v>4</v>
      </c>
      <c r="Q69" s="97">
        <v>112</v>
      </c>
      <c r="R69" s="43"/>
      <c r="S69" s="96">
        <v>1956</v>
      </c>
      <c r="T69" s="97">
        <v>111.52862985685071</v>
      </c>
      <c r="U69" s="96">
        <v>30</v>
      </c>
      <c r="V69" s="97">
        <v>114.96666666666667</v>
      </c>
      <c r="W69" s="96">
        <v>1926</v>
      </c>
      <c r="X69" s="97">
        <v>111.47507788161994</v>
      </c>
      <c r="Y69" s="43"/>
      <c r="Z69" s="96">
        <v>38</v>
      </c>
      <c r="AA69" s="97">
        <v>174.97368421052633</v>
      </c>
      <c r="AB69" s="96">
        <v>35</v>
      </c>
      <c r="AC69" s="97">
        <v>174.31428571428572</v>
      </c>
      <c r="AD69" s="96">
        <v>3</v>
      </c>
      <c r="AE69" s="97">
        <v>182.66666666666666</v>
      </c>
      <c r="AF69" s="43"/>
      <c r="AG69" s="96">
        <v>3</v>
      </c>
      <c r="AH69" s="97">
        <v>42</v>
      </c>
      <c r="AI69" s="96">
        <v>3</v>
      </c>
      <c r="AJ69" s="97">
        <v>42</v>
      </c>
      <c r="AK69" s="96">
        <v>0</v>
      </c>
      <c r="AL69" s="97">
        <v>0</v>
      </c>
      <c r="AM69" s="51"/>
      <c r="AN69" s="51"/>
      <c r="AO69" s="51"/>
      <c r="AP69" s="51"/>
      <c r="AQ69" s="51"/>
      <c r="AR69" s="51"/>
      <c r="AS69" s="51"/>
      <c r="AT69" s="51"/>
      <c r="AU69" s="51"/>
      <c r="AV69" s="73"/>
      <c r="AW69" s="74"/>
    </row>
    <row r="70" spans="1:49" ht="15.75">
      <c r="A70" s="50"/>
      <c r="B70" s="50"/>
      <c r="C70" s="87">
        <v>48</v>
      </c>
      <c r="D70" s="95" t="s">
        <v>79</v>
      </c>
      <c r="E70" s="96">
        <v>5089</v>
      </c>
      <c r="F70" s="97">
        <v>113.22263706032619</v>
      </c>
      <c r="G70" s="96">
        <v>2461</v>
      </c>
      <c r="H70" s="97">
        <v>115.14831369362048</v>
      </c>
      <c r="I70" s="96">
        <v>2628</v>
      </c>
      <c r="J70" s="97">
        <v>111.4193302891933</v>
      </c>
      <c r="K70" s="43"/>
      <c r="L70" s="96">
        <v>2451</v>
      </c>
      <c r="M70" s="97">
        <v>115.09016727866177</v>
      </c>
      <c r="N70" s="96">
        <v>2438</v>
      </c>
      <c r="O70" s="97">
        <v>115.10090237899918</v>
      </c>
      <c r="P70" s="96">
        <v>13</v>
      </c>
      <c r="Q70" s="97">
        <v>113.07692307692308</v>
      </c>
      <c r="R70" s="43"/>
      <c r="S70" s="96">
        <v>2638</v>
      </c>
      <c r="T70" s="97">
        <v>111.48749052312358</v>
      </c>
      <c r="U70" s="96">
        <v>23</v>
      </c>
      <c r="V70" s="97">
        <v>120.17391304347827</v>
      </c>
      <c r="W70" s="96">
        <v>2615</v>
      </c>
      <c r="X70" s="97">
        <v>111.41108986615679</v>
      </c>
      <c r="Y70" s="43"/>
      <c r="Z70" s="96">
        <v>69</v>
      </c>
      <c r="AA70" s="97">
        <v>176.768115942029</v>
      </c>
      <c r="AB70" s="96">
        <v>69</v>
      </c>
      <c r="AC70" s="97">
        <v>176.768115942029</v>
      </c>
      <c r="AD70" s="96">
        <v>0</v>
      </c>
      <c r="AE70" s="97">
        <v>0</v>
      </c>
      <c r="AF70" s="43"/>
      <c r="AG70" s="96">
        <v>1</v>
      </c>
      <c r="AH70" s="97">
        <v>42</v>
      </c>
      <c r="AI70" s="96">
        <v>1</v>
      </c>
      <c r="AJ70" s="97">
        <v>42</v>
      </c>
      <c r="AK70" s="96">
        <v>0</v>
      </c>
      <c r="AL70" s="97">
        <v>0</v>
      </c>
      <c r="AM70" s="51"/>
      <c r="AN70" s="51"/>
      <c r="AO70" s="51"/>
      <c r="AP70" s="51"/>
      <c r="AQ70" s="51"/>
      <c r="AR70" s="51"/>
      <c r="AS70" s="51"/>
      <c r="AT70" s="51"/>
      <c r="AU70" s="51"/>
      <c r="AV70" s="71"/>
      <c r="AW70" s="72"/>
    </row>
    <row r="71" spans="1:49" s="21" customFormat="1" ht="15.75">
      <c r="A71" s="50"/>
      <c r="B71" s="50"/>
      <c r="C71" s="128">
        <v>26</v>
      </c>
      <c r="D71" s="127" t="s">
        <v>58</v>
      </c>
      <c r="E71" s="121">
        <v>1552</v>
      </c>
      <c r="F71" s="122">
        <v>111.8034793814433</v>
      </c>
      <c r="G71" s="124">
        <v>679</v>
      </c>
      <c r="H71" s="125">
        <v>114.44477172312224</v>
      </c>
      <c r="I71" s="80">
        <v>873</v>
      </c>
      <c r="J71" s="94">
        <v>109.74914089347079</v>
      </c>
      <c r="K71" s="33"/>
      <c r="L71" s="121">
        <v>668</v>
      </c>
      <c r="M71" s="122">
        <v>114.35329341317366</v>
      </c>
      <c r="N71" s="124">
        <v>667</v>
      </c>
      <c r="O71" s="125">
        <v>114.3568215892054</v>
      </c>
      <c r="P71" s="80">
        <v>1</v>
      </c>
      <c r="Q71" s="94">
        <v>112</v>
      </c>
      <c r="R71" s="33"/>
      <c r="S71" s="121">
        <v>884</v>
      </c>
      <c r="T71" s="122">
        <v>109.87669683257919</v>
      </c>
      <c r="U71" s="124">
        <v>12</v>
      </c>
      <c r="V71" s="125">
        <v>119.33333333333333</v>
      </c>
      <c r="W71" s="80">
        <v>872</v>
      </c>
      <c r="X71" s="94">
        <v>109.74655963302752</v>
      </c>
      <c r="Y71" s="33"/>
      <c r="Z71" s="121">
        <v>17</v>
      </c>
      <c r="AA71" s="122">
        <v>170.94117647058823</v>
      </c>
      <c r="AB71" s="124">
        <v>17</v>
      </c>
      <c r="AC71" s="125">
        <v>170.94117647058823</v>
      </c>
      <c r="AD71" s="80">
        <v>0</v>
      </c>
      <c r="AE71" s="94">
        <v>0</v>
      </c>
      <c r="AF71" s="33"/>
      <c r="AG71" s="121">
        <v>1</v>
      </c>
      <c r="AH71" s="122">
        <v>42</v>
      </c>
      <c r="AI71" s="124">
        <v>1</v>
      </c>
      <c r="AJ71" s="125">
        <v>42</v>
      </c>
      <c r="AK71" s="80">
        <v>0</v>
      </c>
      <c r="AL71" s="94">
        <v>0</v>
      </c>
      <c r="AM71" s="51"/>
      <c r="AN71" s="51"/>
      <c r="AO71" s="51"/>
      <c r="AP71" s="51"/>
      <c r="AQ71" s="51"/>
      <c r="AR71" s="51"/>
      <c r="AS71" s="51"/>
      <c r="AT71" s="51"/>
      <c r="AU71" s="51"/>
      <c r="AV71" s="71"/>
      <c r="AW71" s="72"/>
    </row>
    <row r="72" spans="1:49" s="21" customFormat="1" ht="15.75">
      <c r="A72" s="50"/>
      <c r="B72" s="50"/>
      <c r="C72" s="128">
        <v>51</v>
      </c>
      <c r="D72" s="127" t="s">
        <v>59</v>
      </c>
      <c r="E72" s="121">
        <v>272</v>
      </c>
      <c r="F72" s="122">
        <v>110.85294117647059</v>
      </c>
      <c r="G72" s="124">
        <v>134</v>
      </c>
      <c r="H72" s="125">
        <v>111.61940298507463</v>
      </c>
      <c r="I72" s="80">
        <v>138</v>
      </c>
      <c r="J72" s="94">
        <v>110.10869565217391</v>
      </c>
      <c r="K72" s="33"/>
      <c r="L72" s="121">
        <v>134</v>
      </c>
      <c r="M72" s="122">
        <v>111.51492537313433</v>
      </c>
      <c r="N72" s="124">
        <v>133</v>
      </c>
      <c r="O72" s="125">
        <v>111.51127819548873</v>
      </c>
      <c r="P72" s="80">
        <v>1</v>
      </c>
      <c r="Q72" s="94">
        <v>112</v>
      </c>
      <c r="R72" s="33"/>
      <c r="S72" s="121">
        <v>138</v>
      </c>
      <c r="T72" s="122">
        <v>110.21014492753623</v>
      </c>
      <c r="U72" s="124">
        <v>1</v>
      </c>
      <c r="V72" s="125">
        <v>126</v>
      </c>
      <c r="W72" s="80">
        <v>137</v>
      </c>
      <c r="X72" s="94">
        <v>110.0948905109489</v>
      </c>
      <c r="Y72" s="33"/>
      <c r="Z72" s="121">
        <v>3</v>
      </c>
      <c r="AA72" s="122">
        <v>158.66666666666666</v>
      </c>
      <c r="AB72" s="124">
        <v>3</v>
      </c>
      <c r="AC72" s="125">
        <v>158.66666666666666</v>
      </c>
      <c r="AD72" s="80">
        <v>0</v>
      </c>
      <c r="AE72" s="94">
        <v>0</v>
      </c>
      <c r="AF72" s="33"/>
      <c r="AG72" s="121">
        <v>1</v>
      </c>
      <c r="AH72" s="122">
        <v>42</v>
      </c>
      <c r="AI72" s="124">
        <v>1</v>
      </c>
      <c r="AJ72" s="125">
        <v>42</v>
      </c>
      <c r="AK72" s="80">
        <v>0</v>
      </c>
      <c r="AL72" s="94">
        <v>0</v>
      </c>
      <c r="AM72" s="51"/>
      <c r="AN72" s="51"/>
      <c r="AO72" s="51"/>
      <c r="AP72" s="51"/>
      <c r="AQ72" s="51"/>
      <c r="AR72" s="51"/>
      <c r="AS72" s="51"/>
      <c r="AT72" s="51"/>
      <c r="AU72" s="51"/>
      <c r="AV72" s="73"/>
      <c r="AW72" s="74"/>
    </row>
    <row r="73" spans="1:49" s="21" customFormat="1" ht="15.75">
      <c r="A73" s="50"/>
      <c r="B73" s="50"/>
      <c r="C73" s="128">
        <v>52</v>
      </c>
      <c r="D73" s="127" t="s">
        <v>60</v>
      </c>
      <c r="E73" s="121">
        <v>404</v>
      </c>
      <c r="F73" s="122">
        <v>112.76980198019803</v>
      </c>
      <c r="G73" s="124">
        <v>179</v>
      </c>
      <c r="H73" s="125">
        <v>114.23463687150839</v>
      </c>
      <c r="I73" s="80">
        <v>225</v>
      </c>
      <c r="J73" s="94">
        <v>111.60444444444444</v>
      </c>
      <c r="K73" s="33"/>
      <c r="L73" s="121">
        <v>178</v>
      </c>
      <c r="M73" s="122">
        <v>114.1067415730337</v>
      </c>
      <c r="N73" s="124">
        <v>177</v>
      </c>
      <c r="O73" s="125">
        <v>114.11864406779661</v>
      </c>
      <c r="P73" s="80">
        <v>1</v>
      </c>
      <c r="Q73" s="94">
        <v>112</v>
      </c>
      <c r="R73" s="33"/>
      <c r="S73" s="121">
        <v>226</v>
      </c>
      <c r="T73" s="122">
        <v>111.71681415929204</v>
      </c>
      <c r="U73" s="124">
        <v>2</v>
      </c>
      <c r="V73" s="125">
        <v>124.5</v>
      </c>
      <c r="W73" s="80">
        <v>224</v>
      </c>
      <c r="X73" s="94">
        <v>111.60267857142857</v>
      </c>
      <c r="Y73" s="33"/>
      <c r="Z73" s="121">
        <v>6</v>
      </c>
      <c r="AA73" s="122">
        <v>140.16666666666666</v>
      </c>
      <c r="AB73" s="124">
        <v>6</v>
      </c>
      <c r="AC73" s="125">
        <v>140.16666666666666</v>
      </c>
      <c r="AD73" s="80">
        <v>0</v>
      </c>
      <c r="AE73" s="94">
        <v>0</v>
      </c>
      <c r="AF73" s="33"/>
      <c r="AG73" s="121">
        <v>2</v>
      </c>
      <c r="AH73" s="122">
        <v>42</v>
      </c>
      <c r="AI73" s="124">
        <v>2</v>
      </c>
      <c r="AJ73" s="125">
        <v>42</v>
      </c>
      <c r="AK73" s="80">
        <v>0</v>
      </c>
      <c r="AL73" s="94">
        <v>0</v>
      </c>
      <c r="AM73" s="51"/>
      <c r="AN73" s="51"/>
      <c r="AO73" s="51"/>
      <c r="AP73" s="51"/>
      <c r="AQ73" s="51"/>
      <c r="AR73" s="51"/>
      <c r="AS73" s="51"/>
      <c r="AT73" s="51"/>
      <c r="AU73" s="51"/>
      <c r="AV73" s="73"/>
      <c r="AW73" s="74"/>
    </row>
    <row r="74" spans="1:49" ht="3.2" customHeight="1">
      <c r="A74" s="50"/>
      <c r="B74" s="50"/>
      <c r="C74" s="50"/>
      <c r="D74" s="39"/>
      <c r="E74" s="39"/>
      <c r="F74" s="39"/>
      <c r="G74" s="39"/>
      <c r="H74" s="39"/>
      <c r="I74" s="39"/>
      <c r="J74" s="39"/>
      <c r="K74" s="33"/>
      <c r="L74" s="39"/>
      <c r="M74" s="39"/>
      <c r="N74" s="39"/>
      <c r="O74" s="39"/>
      <c r="P74" s="39"/>
      <c r="Q74" s="39"/>
      <c r="R74" s="33"/>
      <c r="S74" s="39"/>
      <c r="T74" s="39"/>
      <c r="U74" s="39"/>
      <c r="V74" s="39"/>
      <c r="W74" s="39"/>
      <c r="X74" s="39"/>
      <c r="Y74" s="33"/>
      <c r="Z74" s="39"/>
      <c r="AA74" s="39"/>
      <c r="AB74" s="39"/>
      <c r="AC74" s="39"/>
      <c r="AD74" s="39"/>
      <c r="AE74" s="39"/>
      <c r="AF74" s="33"/>
      <c r="AG74" s="39"/>
      <c r="AH74" s="39"/>
      <c r="AI74" s="39"/>
      <c r="AJ74" s="39"/>
      <c r="AK74" s="39"/>
      <c r="AL74" s="39"/>
      <c r="AM74" s="51"/>
      <c r="AN74" s="71"/>
      <c r="AO74" s="72"/>
      <c r="AP74" s="71"/>
      <c r="AQ74" s="72"/>
      <c r="AR74" s="71"/>
      <c r="AS74" s="72"/>
      <c r="AT74" s="71"/>
      <c r="AU74" s="72"/>
      <c r="AV74" s="71"/>
      <c r="AW74" s="72"/>
    </row>
    <row r="75" spans="1:49" s="53" customFormat="1" ht="15.6" customHeight="1">
      <c r="A75" s="52"/>
      <c r="B75" s="52"/>
      <c r="C75" s="52"/>
      <c r="D75" s="185"/>
      <c r="E75" s="186"/>
      <c r="F75" s="186"/>
      <c r="G75" s="186"/>
      <c r="H75" s="186"/>
      <c r="I75" s="11"/>
      <c r="J75" s="11"/>
      <c r="K75" s="33"/>
      <c r="L75" s="33"/>
      <c r="M75" s="33"/>
      <c r="N75" s="33"/>
      <c r="O75" s="33"/>
      <c r="P75" s="11"/>
      <c r="Q75" s="11"/>
      <c r="R75" s="33"/>
      <c r="S75" s="33"/>
      <c r="T75" s="33"/>
      <c r="U75" s="33"/>
      <c r="V75" s="33"/>
      <c r="W75" s="11"/>
      <c r="X75" s="11"/>
      <c r="Y75" s="33"/>
      <c r="Z75" s="33"/>
      <c r="AA75" s="33"/>
      <c r="AB75" s="33"/>
      <c r="AC75" s="33"/>
      <c r="AD75" s="11"/>
      <c r="AE75" s="11"/>
      <c r="AF75" s="33"/>
      <c r="AG75" s="33"/>
      <c r="AH75" s="33"/>
      <c r="AI75" s="33"/>
      <c r="AJ75" s="33"/>
      <c r="AK75" s="11"/>
      <c r="AL75" s="11"/>
      <c r="AM75" s="51"/>
      <c r="AN75" s="71"/>
      <c r="AO75" s="72"/>
      <c r="AP75" s="71"/>
      <c r="AQ75" s="72"/>
      <c r="AR75" s="71"/>
      <c r="AS75" s="72"/>
      <c r="AT75" s="71"/>
      <c r="AU75" s="72"/>
      <c r="AV75" s="71"/>
      <c r="AW75" s="72"/>
    </row>
    <row r="76" spans="1:49" s="53" customFormat="1" ht="66.75" customHeight="1">
      <c r="A76" s="52"/>
      <c r="B76" s="52"/>
      <c r="C76" s="184" t="s">
        <v>108</v>
      </c>
      <c r="D76" s="184"/>
      <c r="E76" s="184"/>
      <c r="F76" s="184"/>
      <c r="G76" s="184"/>
      <c r="H76" s="184"/>
      <c r="I76" s="184"/>
      <c r="J76" s="184"/>
      <c r="K76" s="184"/>
      <c r="L76" s="18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N76" s="71"/>
      <c r="AO76" s="72"/>
      <c r="AP76" s="71"/>
      <c r="AQ76" s="72"/>
      <c r="AR76" s="71"/>
      <c r="AS76" s="72"/>
      <c r="AT76" s="71"/>
      <c r="AU76" s="72"/>
      <c r="AV76" s="71"/>
      <c r="AW76" s="72"/>
    </row>
    <row r="77" spans="1:49" s="53" customFormat="1" ht="12.75" customHeight="1">
      <c r="A77" s="52"/>
      <c r="B77" s="52"/>
      <c r="C77" s="137"/>
      <c r="D77" s="137"/>
      <c r="E77" s="137"/>
      <c r="F77" s="137"/>
      <c r="G77" s="137"/>
      <c r="H77" s="137"/>
      <c r="I77" s="137"/>
      <c r="J77" s="137"/>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N77" s="71"/>
      <c r="AO77" s="72"/>
      <c r="AP77" s="71"/>
      <c r="AQ77" s="72"/>
      <c r="AR77" s="71"/>
      <c r="AS77" s="72"/>
      <c r="AT77" s="71"/>
      <c r="AU77" s="72"/>
      <c r="AV77" s="71"/>
      <c r="AW77" s="72"/>
    </row>
    <row r="78" spans="1:49" s="53" customFormat="1" ht="88.5" customHeight="1">
      <c r="A78" s="52"/>
      <c r="B78" s="52"/>
      <c r="C78" s="184" t="s">
        <v>109</v>
      </c>
      <c r="D78" s="184"/>
      <c r="E78" s="184"/>
      <c r="F78" s="184"/>
      <c r="G78" s="184"/>
      <c r="H78" s="184"/>
      <c r="I78" s="184"/>
      <c r="J78" s="184"/>
      <c r="K78" s="184"/>
      <c r="L78" s="18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row>
    <row r="79" spans="1:49" s="140" customFormat="1" ht="42.75" customHeight="1">
      <c r="C79" s="184" t="s">
        <v>110</v>
      </c>
      <c r="D79" s="184"/>
      <c r="E79" s="184"/>
      <c r="F79" s="184"/>
      <c r="G79" s="184"/>
      <c r="H79" s="184"/>
      <c r="I79" s="184"/>
      <c r="J79" s="184"/>
      <c r="K79" s="184"/>
      <c r="L79" s="184"/>
    </row>
    <row r="81" spans="5:38" s="47" customFormat="1" hidden="1">
      <c r="E81" s="55">
        <f>E73+E72+E67+E52+E71+E66+E64++E59+E56+E47+E41+E31+E30+E27+E26+E25+E21+E12+E65</f>
        <v>231656</v>
      </c>
      <c r="F81" s="55"/>
      <c r="G81" s="55">
        <f>G73+G72+G67+G52+G71+G66+G64++G59+G56+G47+G41+G31+G30+G27+G26+G25+G21+G12+G65</f>
        <v>108614</v>
      </c>
      <c r="H81" s="56"/>
      <c r="I81" s="55">
        <f>I73+I72+I67+I52+I71+I66+I64++I59+I56+I47+I41+I31+I30+I27+I26+I25+I21+I12+I65</f>
        <v>123042</v>
      </c>
      <c r="J81" s="56"/>
      <c r="L81" s="55">
        <f>L73+L72+L67+L52+L71+L66+L64++L59+L56+L47+L41+L31+L30+L27+L26+L25+L21+L12+L65</f>
        <v>107662</v>
      </c>
      <c r="M81" s="55"/>
      <c r="N81" s="55">
        <f>N73+N72+N67+N52+N71+N66+N64++N59+N56+N47+N41+N31+N30+N27+N26+N25+N21+N12+N65</f>
        <v>107406</v>
      </c>
      <c r="O81" s="56"/>
      <c r="P81" s="55">
        <f>P73+P72+P67+P52+P71+P66+P64++P59+P56+P47+P41+P31+P30+P27+P26+P25+P21+P12+P65</f>
        <v>256</v>
      </c>
      <c r="Q81" s="56"/>
      <c r="S81" s="55">
        <f>S73+S72+S67+S52+S71+S66+S64++S59+S56+S47+S41+S31+S30+S27+S26+S25+S21+S12+S65</f>
        <v>123994</v>
      </c>
      <c r="T81" s="55"/>
      <c r="U81" s="55">
        <f>U73+U72+U67+U52+U71+U66+U64++U59+U56+U47+U41+U31+U30+U27+U26+U25+U21+U12+U65</f>
        <v>1208</v>
      </c>
      <c r="V81" s="56"/>
      <c r="W81" s="55">
        <f>W73+W72+W67+W52+W71+W66+W64++W59+W56+W47+W41+W31+W30+W27+W26+W25+W21+W12+W65</f>
        <v>122786</v>
      </c>
      <c r="X81" s="56"/>
      <c r="Z81" s="55">
        <f>Z73+Z72+Z67+Z52+Z71+Z66+Z64++Z59+Z56+Z47+Z41+Z31+Z30+Z27+Z26+Z25+Z21+Z12+Z65</f>
        <v>2549</v>
      </c>
      <c r="AA81" s="55"/>
      <c r="AB81" s="55">
        <f>AB73+AB72+AB67+AB52+AB71+AB66+AB64++AB59+AB56+AB47+AB41+AB31+AB30+AB27+AB26+AB25+AB21+AB12+AB65</f>
        <v>2476</v>
      </c>
      <c r="AC81" s="56"/>
      <c r="AD81" s="55">
        <f>AD73+AD72+AD67+AD52+AD71+AD66+AD64++AD59+AD56+AD47+AD41+AD31+AD30+AD27+AD26+AD25+AD21+AD12+AD65</f>
        <v>73</v>
      </c>
      <c r="AE81" s="56"/>
      <c r="AG81" s="55">
        <f>AG73+AG72+AG67+AG52+AG71+AG66+AG64++AG59+AG56+AG47+AG41+AG31+AG30+AG27+AG26+AG25+AG21+AG12+AG65</f>
        <v>217</v>
      </c>
      <c r="AH81" s="55"/>
      <c r="AI81" s="55">
        <f>AI73+AI72+AI67+AI52+AI71+AI66+AI64++AI59+AI56+AI47+AI41+AI31+AI30+AI27+AI26+AI25+AI21+AI12+AI65</f>
        <v>215</v>
      </c>
      <c r="AJ81" s="56"/>
      <c r="AK81" s="55">
        <f>AK73+AK72+AK67+AK52+AK71+AK66+AK64++AK59+AK56+AK47+AK41+AK31+AK30+AK27+AK26+AK25+AK21+AK12+AK65</f>
        <v>2</v>
      </c>
      <c r="AL81" s="56"/>
    </row>
    <row r="82" spans="5:38" hidden="1"/>
    <row r="83" spans="5:38" hidden="1">
      <c r="H83" s="11" t="s">
        <v>42</v>
      </c>
      <c r="J83" s="11" t="s">
        <v>42</v>
      </c>
      <c r="O83" s="11" t="s">
        <v>42</v>
      </c>
      <c r="Q83" s="11" t="s">
        <v>42</v>
      </c>
      <c r="V83" s="11" t="s">
        <v>42</v>
      </c>
      <c r="X83" s="11" t="s">
        <v>42</v>
      </c>
      <c r="AC83" s="11" t="s">
        <v>42</v>
      </c>
      <c r="AE83" s="11" t="s">
        <v>42</v>
      </c>
      <c r="AJ83" s="11" t="s">
        <v>42</v>
      </c>
      <c r="AL83" s="11" t="s">
        <v>42</v>
      </c>
    </row>
    <row r="84" spans="5:38" hidden="1"/>
    <row r="85" spans="5:38" hidden="1"/>
    <row r="86" spans="5:38" hidden="1"/>
    <row r="87" spans="5:38" hidden="1"/>
    <row r="88" spans="5:38" hidden="1"/>
    <row r="89" spans="5:38" hidden="1"/>
    <row r="90" spans="5:38" hidden="1"/>
    <row r="97" spans="5:38">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row>
  </sheetData>
  <dataConsolidate/>
  <mergeCells count="29">
    <mergeCell ref="AG8:AL8"/>
    <mergeCell ref="AG9:AH9"/>
    <mergeCell ref="AI9:AJ9"/>
    <mergeCell ref="AK9:AL9"/>
    <mergeCell ref="C79:L79"/>
    <mergeCell ref="C76:L76"/>
    <mergeCell ref="C78:L78"/>
    <mergeCell ref="AB9:AC9"/>
    <mergeCell ref="AD9:AE9"/>
    <mergeCell ref="D75:H75"/>
    <mergeCell ref="N9:O9"/>
    <mergeCell ref="P9:Q9"/>
    <mergeCell ref="S9:T9"/>
    <mergeCell ref="U9:V9"/>
    <mergeCell ref="W9:X9"/>
    <mergeCell ref="Z9:AA9"/>
    <mergeCell ref="L9:M9"/>
    <mergeCell ref="Z8:AE8"/>
    <mergeCell ref="C4:J4"/>
    <mergeCell ref="C5:J5"/>
    <mergeCell ref="L8:Q8"/>
    <mergeCell ref="S8:X8"/>
    <mergeCell ref="D6:J6"/>
    <mergeCell ref="E8:J8"/>
    <mergeCell ref="C9:C10"/>
    <mergeCell ref="D9:D10"/>
    <mergeCell ref="E9:F9"/>
    <mergeCell ref="G9:H9"/>
    <mergeCell ref="I9:J9"/>
  </mergeCells>
  <conditionalFormatting sqref="E81 G81 I81 L81 N81 P81 S81 U81 W81 Z81 AB81 AD81 AI81 AK81">
    <cfRule type="cellIs" dxfId="2" priority="17" operator="equal">
      <formula>E11</formula>
    </cfRule>
  </conditionalFormatting>
  <conditionalFormatting sqref="AG81">
    <cfRule type="cellIs" dxfId="1" priority="1" operator="equal">
      <formula>AG11</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4E1BE-4EA2-468D-BAEE-91E8C4B60D8C}">
  <dimension ref="A6:G16"/>
  <sheetViews>
    <sheetView workbookViewId="0">
      <selection activeCell="A6" sqref="A6:C11"/>
    </sheetView>
  </sheetViews>
  <sheetFormatPr baseColWidth="10" defaultRowHeight="15"/>
  <cols>
    <col min="1" max="1" width="42" bestFit="1" customWidth="1"/>
  </cols>
  <sheetData>
    <row r="6" spans="1:7">
      <c r="A6" s="187" t="s">
        <v>111</v>
      </c>
      <c r="B6" t="s">
        <v>96</v>
      </c>
      <c r="C6" s="141">
        <f>'Procesos y duraciones media'!$G$11</f>
        <v>108614</v>
      </c>
    </row>
    <row r="7" spans="1:7">
      <c r="A7" s="187"/>
      <c r="B7" t="s">
        <v>98</v>
      </c>
      <c r="C7" s="141">
        <f>'Procesos y duraciones media'!$I$11</f>
        <v>123042</v>
      </c>
    </row>
    <row r="8" spans="1:7">
      <c r="A8" s="187" t="s">
        <v>101</v>
      </c>
      <c r="B8" t="s">
        <v>96</v>
      </c>
      <c r="C8" s="141">
        <f>'Procesos y duraciones media'!$N$11</f>
        <v>107406</v>
      </c>
    </row>
    <row r="9" spans="1:7">
      <c r="A9" s="187"/>
      <c r="B9" t="s">
        <v>98</v>
      </c>
      <c r="C9" s="141">
        <f>'Procesos y duraciones media'!$P$11</f>
        <v>256</v>
      </c>
    </row>
    <row r="10" spans="1:7">
      <c r="A10" s="187" t="s">
        <v>100</v>
      </c>
      <c r="B10" t="s">
        <v>96</v>
      </c>
      <c r="C10" s="141">
        <f>'Procesos y duraciones media'!$U$11</f>
        <v>1208</v>
      </c>
    </row>
    <row r="11" spans="1:7">
      <c r="A11" s="187"/>
      <c r="B11" t="s">
        <v>98</v>
      </c>
      <c r="C11" s="141">
        <f>'Procesos y duraciones media'!$W$11</f>
        <v>122786</v>
      </c>
    </row>
    <row r="16" spans="1:7">
      <c r="G16" s="142"/>
    </row>
  </sheetData>
  <mergeCells count="3">
    <mergeCell ref="A6:A7"/>
    <mergeCell ref="A8:A9"/>
    <mergeCell ref="A10:A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68E2-ED8C-483A-8691-B923E0E46FFB}">
  <sheetPr>
    <pageSetUpPr autoPageBreaks="0" fitToPage="1"/>
  </sheetPr>
  <dimension ref="B22:X72"/>
  <sheetViews>
    <sheetView showGridLines="0" showRowColHeaders="0" zoomScaleNormal="100" zoomScaleSheetLayoutView="100" workbookViewId="0"/>
  </sheetViews>
  <sheetFormatPr baseColWidth="10" defaultRowHeight="15"/>
  <cols>
    <col min="2" max="2" width="25.7109375" customWidth="1"/>
    <col min="3" max="3" width="18.85546875" customWidth="1"/>
    <col min="4" max="4" width="20.7109375" customWidth="1"/>
  </cols>
  <sheetData>
    <row r="22" spans="2:5" ht="26.25" customHeight="1">
      <c r="B22" s="188" t="s">
        <v>69</v>
      </c>
      <c r="C22" s="188"/>
      <c r="D22" s="188"/>
      <c r="E22" s="6"/>
    </row>
    <row r="23" spans="2:5" ht="26.25" customHeight="1">
      <c r="B23" s="189">
        <f>'Pago Unico-Datos Acumulad'!$E$8</f>
        <v>9750</v>
      </c>
      <c r="C23" s="189"/>
      <c r="D23" s="189"/>
      <c r="E23" s="7"/>
    </row>
    <row r="24" spans="2:5" ht="14.25" customHeight="1">
      <c r="B24" s="143"/>
      <c r="C24" s="143"/>
      <c r="D24" s="143"/>
    </row>
    <row r="25" spans="2:5" ht="31.5">
      <c r="B25" s="144" t="s">
        <v>2</v>
      </c>
      <c r="C25" s="151">
        <f>'Pago Unico-Datos Acumulad'!I8+'Pago Unico-Datos Acumulad'!L8+'Pago Unico-Datos Acumulad'!O8+'Pago Unico-Datos Acumulad'!R8</f>
        <v>6229</v>
      </c>
      <c r="D25" s="145"/>
    </row>
    <row r="26" spans="2:5" ht="31.5">
      <c r="B26" s="144" t="s">
        <v>3</v>
      </c>
      <c r="C26" s="151">
        <f>'Pago Unico-Datos Acumulad'!J8+'Pago Unico-Datos Acumulad'!M8+'Pago Unico-Datos Acumulad'!P8+'Pago Unico-Datos Acumulad'!S8</f>
        <v>3521</v>
      </c>
      <c r="D26" s="145"/>
    </row>
    <row r="66" spans="5:24">
      <c r="L66">
        <v>2595</v>
      </c>
      <c r="M66">
        <v>110.15105973025048</v>
      </c>
      <c r="N66">
        <v>26</v>
      </c>
      <c r="O66">
        <v>112.88461538461539</v>
      </c>
      <c r="P66">
        <v>2569</v>
      </c>
      <c r="Q66">
        <v>110.12339431685481</v>
      </c>
      <c r="S66">
        <v>2595</v>
      </c>
      <c r="T66">
        <v>110.15105973025048</v>
      </c>
      <c r="U66">
        <v>26</v>
      </c>
      <c r="V66">
        <v>112.88461538461539</v>
      </c>
      <c r="W66">
        <v>2569</v>
      </c>
      <c r="X66">
        <v>110.12339431685481</v>
      </c>
    </row>
    <row r="67" spans="5:24">
      <c r="L67">
        <v>388</v>
      </c>
      <c r="M67">
        <v>108.92268041237114</v>
      </c>
      <c r="N67">
        <v>2</v>
      </c>
      <c r="O67">
        <v>112</v>
      </c>
      <c r="P67">
        <v>386</v>
      </c>
      <c r="Q67">
        <v>108.90673575129534</v>
      </c>
      <c r="S67">
        <v>388</v>
      </c>
      <c r="T67">
        <v>108.92268041237114</v>
      </c>
      <c r="U67">
        <v>2</v>
      </c>
      <c r="V67">
        <v>112</v>
      </c>
      <c r="W67">
        <v>386</v>
      </c>
      <c r="X67">
        <v>108.90673575129534</v>
      </c>
    </row>
    <row r="68" spans="5:24">
      <c r="L68">
        <v>951</v>
      </c>
      <c r="M68">
        <v>111.11777076761304</v>
      </c>
      <c r="N68">
        <v>13</v>
      </c>
      <c r="O68">
        <v>113.07692307692308</v>
      </c>
      <c r="P68">
        <v>938</v>
      </c>
      <c r="Q68">
        <v>111.09061833688699</v>
      </c>
      <c r="S68">
        <v>951</v>
      </c>
      <c r="T68">
        <v>111.11777076761304</v>
      </c>
      <c r="U68">
        <v>13</v>
      </c>
      <c r="V68">
        <v>113.07692307692308</v>
      </c>
      <c r="W68">
        <v>938</v>
      </c>
      <c r="X68">
        <v>111.09061833688699</v>
      </c>
    </row>
    <row r="69" spans="5:24">
      <c r="L69">
        <v>1256</v>
      </c>
      <c r="M69">
        <v>109.79856687898089</v>
      </c>
      <c r="N69">
        <v>11</v>
      </c>
      <c r="O69">
        <v>112.81818181818181</v>
      </c>
      <c r="P69">
        <v>1245</v>
      </c>
      <c r="Q69">
        <v>109.7718875502008</v>
      </c>
      <c r="S69">
        <v>1256</v>
      </c>
      <c r="T69">
        <v>109.79856687898089</v>
      </c>
      <c r="U69">
        <v>11</v>
      </c>
      <c r="V69">
        <v>112.81818181818181</v>
      </c>
      <c r="W69">
        <v>1245</v>
      </c>
      <c r="X69">
        <v>109.7718875502008</v>
      </c>
    </row>
    <row r="70" spans="5:24">
      <c r="L70">
        <v>74</v>
      </c>
      <c r="M70">
        <v>106.63513513513513</v>
      </c>
      <c r="N70">
        <v>0</v>
      </c>
      <c r="O70" t="s">
        <v>102</v>
      </c>
      <c r="P70">
        <v>74</v>
      </c>
      <c r="Q70">
        <v>106.63513513513513</v>
      </c>
      <c r="S70">
        <v>74</v>
      </c>
      <c r="T70">
        <v>106.63513513513513</v>
      </c>
      <c r="U70">
        <v>0</v>
      </c>
      <c r="V70" t="s">
        <v>102</v>
      </c>
      <c r="W70">
        <v>74</v>
      </c>
      <c r="X70">
        <v>106.63513513513513</v>
      </c>
    </row>
    <row r="71" spans="5:24">
      <c r="L71">
        <v>142</v>
      </c>
      <c r="M71">
        <v>108.35211267605634</v>
      </c>
      <c r="N71">
        <v>4</v>
      </c>
      <c r="O71">
        <v>112</v>
      </c>
      <c r="P71">
        <v>138</v>
      </c>
      <c r="Q71">
        <v>108.2463768115942</v>
      </c>
      <c r="S71">
        <v>142</v>
      </c>
      <c r="T71">
        <v>108.35211267605634</v>
      </c>
      <c r="U71">
        <v>4</v>
      </c>
      <c r="V71">
        <v>112</v>
      </c>
      <c r="W71">
        <v>138</v>
      </c>
      <c r="X71">
        <v>108.2463768115942</v>
      </c>
    </row>
    <row r="72" spans="5:24">
      <c r="E72" s="119"/>
      <c r="F72" s="119"/>
      <c r="G72" s="120"/>
      <c r="H72" s="120"/>
      <c r="I72" s="118"/>
      <c r="J72" s="118"/>
      <c r="L72" s="119">
        <v>53180</v>
      </c>
      <c r="M72" s="119">
        <v>112.56884166980068</v>
      </c>
      <c r="N72" s="120">
        <v>53096</v>
      </c>
      <c r="O72" s="120">
        <v>112.57669127617899</v>
      </c>
      <c r="P72" s="118">
        <v>84</v>
      </c>
      <c r="Q72" s="118">
        <v>107.60714285714286</v>
      </c>
      <c r="S72" s="119">
        <v>60411</v>
      </c>
      <c r="T72" s="119">
        <v>108.93180049990896</v>
      </c>
      <c r="U72" s="120">
        <v>589</v>
      </c>
      <c r="V72" s="120">
        <v>110.8641765704584</v>
      </c>
      <c r="W72" s="118">
        <v>59822</v>
      </c>
      <c r="X72" s="118">
        <v>108.91277456454148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80DA2-0D97-46B5-A32C-7F9EF65321C6}">
  <sheetPr>
    <pageSetUpPr fitToPage="1"/>
  </sheetPr>
  <dimension ref="A2:U94"/>
  <sheetViews>
    <sheetView showGridLines="0" showRowColHeaders="0" zoomScaleNormal="100" workbookViewId="0">
      <pane xSplit="4" ySplit="7" topLeftCell="E8" activePane="bottomRight" state="frozen"/>
      <selection activeCell="B4" sqref="B4"/>
      <selection pane="topRight" activeCell="E4" sqref="E4"/>
      <selection pane="bottomLeft" activeCell="B10" sqref="B10"/>
      <selection pane="bottomRight" activeCell="J18" sqref="J18"/>
    </sheetView>
  </sheetViews>
  <sheetFormatPr baseColWidth="10" defaultColWidth="11.42578125" defaultRowHeight="12.75"/>
  <cols>
    <col min="1" max="1" width="16.5703125" style="11" hidden="1" customWidth="1"/>
    <col min="2" max="2" width="1.5703125" style="11" customWidth="1"/>
    <col min="3" max="3" width="10" style="11" customWidth="1"/>
    <col min="4" max="4" width="20.85546875" style="11" customWidth="1"/>
    <col min="5" max="7" width="13.28515625" style="11" customWidth="1"/>
    <col min="8" max="8" width="15.7109375" style="11" customWidth="1"/>
    <col min="9" max="10" width="18.7109375" style="11" customWidth="1"/>
    <col min="11" max="11" width="15.7109375" style="11" customWidth="1"/>
    <col min="12" max="13" width="18.7109375" style="11" customWidth="1"/>
    <col min="14" max="14" width="15.7109375" style="11" customWidth="1"/>
    <col min="15" max="16" width="18.7109375" style="11" customWidth="1"/>
    <col min="17" max="17" width="15.7109375" style="11" customWidth="1"/>
    <col min="18" max="19" width="18.7109375" style="11" customWidth="1"/>
    <col min="20" max="16384" width="11.42578125" style="11"/>
  </cols>
  <sheetData>
    <row r="2" spans="1:21" s="47" customFormat="1" ht="18.95" customHeight="1">
      <c r="C2" s="175" t="s">
        <v>133</v>
      </c>
      <c r="D2" s="175"/>
      <c r="E2" s="175"/>
      <c r="F2" s="175"/>
      <c r="G2" s="175"/>
      <c r="H2" s="175"/>
      <c r="I2" s="175"/>
      <c r="J2" s="175"/>
      <c r="K2" s="175"/>
      <c r="L2" s="175"/>
      <c r="M2" s="175"/>
      <c r="N2" s="175"/>
      <c r="O2" s="175"/>
      <c r="P2" s="175"/>
      <c r="Q2" s="175"/>
      <c r="R2" s="175"/>
      <c r="S2" s="175"/>
    </row>
    <row r="3" spans="1:21" s="47" customFormat="1" ht="19.7" customHeight="1">
      <c r="C3" s="176" t="s">
        <v>112</v>
      </c>
      <c r="D3" s="176"/>
      <c r="E3" s="176"/>
      <c r="F3" s="176"/>
      <c r="G3" s="176"/>
      <c r="H3" s="176"/>
      <c r="I3" s="176"/>
      <c r="J3" s="176"/>
      <c r="K3" s="176"/>
      <c r="L3" s="176"/>
      <c r="M3" s="176"/>
      <c r="N3" s="176"/>
      <c r="O3" s="176"/>
      <c r="P3" s="176"/>
      <c r="Q3" s="176"/>
      <c r="R3" s="176"/>
      <c r="S3" s="176"/>
    </row>
    <row r="4" spans="1:21" s="47" customFormat="1" ht="34.5" customHeight="1">
      <c r="C4" s="156"/>
      <c r="D4" s="156"/>
      <c r="E4" s="157" t="s">
        <v>126</v>
      </c>
      <c r="F4" s="156"/>
      <c r="G4" s="156"/>
      <c r="H4" s="156"/>
      <c r="I4" s="156"/>
      <c r="J4" s="156"/>
      <c r="K4" s="156"/>
      <c r="L4" s="156"/>
      <c r="M4" s="156"/>
      <c r="N4" s="156"/>
      <c r="O4" s="156"/>
      <c r="P4" s="156"/>
      <c r="Q4" s="156"/>
      <c r="R4" s="156"/>
      <c r="S4" s="156"/>
    </row>
    <row r="5" spans="1:21" s="116" customFormat="1" ht="30.75" customHeight="1">
      <c r="C5" s="139"/>
      <c r="D5" s="139"/>
      <c r="E5" s="177" t="s">
        <v>113</v>
      </c>
      <c r="F5" s="177"/>
      <c r="G5" s="177"/>
      <c r="H5" s="177"/>
      <c r="I5" s="177"/>
      <c r="J5" s="177"/>
      <c r="K5" s="177"/>
      <c r="L5" s="177"/>
      <c r="M5" s="177"/>
      <c r="N5" s="177"/>
      <c r="O5" s="177"/>
      <c r="P5" s="177"/>
      <c r="Q5" s="177"/>
      <c r="R5" s="177"/>
      <c r="S5" s="177"/>
    </row>
    <row r="6" spans="1:21" s="21" customFormat="1" ht="46.5" customHeight="1">
      <c r="C6" s="178" t="s">
        <v>66</v>
      </c>
      <c r="D6" s="179" t="s">
        <v>70</v>
      </c>
      <c r="E6" s="204" t="s">
        <v>7</v>
      </c>
      <c r="F6" s="190" t="s">
        <v>134</v>
      </c>
      <c r="G6" s="192" t="s">
        <v>135</v>
      </c>
      <c r="H6" s="195" t="s">
        <v>114</v>
      </c>
      <c r="I6" s="196"/>
      <c r="J6" s="197"/>
      <c r="K6" s="222" t="s">
        <v>115</v>
      </c>
      <c r="L6" s="223"/>
      <c r="M6" s="224"/>
      <c r="N6" s="198" t="s">
        <v>116</v>
      </c>
      <c r="O6" s="199"/>
      <c r="P6" s="200"/>
      <c r="Q6" s="201" t="s">
        <v>117</v>
      </c>
      <c r="R6" s="202"/>
      <c r="S6" s="203"/>
    </row>
    <row r="7" spans="1:21" s="50" customFormat="1" ht="60" customHeight="1">
      <c r="C7" s="178"/>
      <c r="D7" s="180"/>
      <c r="E7" s="205"/>
      <c r="F7" s="191"/>
      <c r="G7" s="193"/>
      <c r="H7" s="149" t="s">
        <v>118</v>
      </c>
      <c r="I7" s="123" t="s">
        <v>119</v>
      </c>
      <c r="J7" s="146" t="s">
        <v>120</v>
      </c>
      <c r="K7" s="149" t="s">
        <v>118</v>
      </c>
      <c r="L7" s="123" t="s">
        <v>119</v>
      </c>
      <c r="M7" s="146" t="s">
        <v>120</v>
      </c>
      <c r="N7" s="149" t="s">
        <v>118</v>
      </c>
      <c r="O7" s="123" t="s">
        <v>119</v>
      </c>
      <c r="P7" s="146" t="s">
        <v>120</v>
      </c>
      <c r="Q7" s="149" t="s">
        <v>118</v>
      </c>
      <c r="R7" s="123" t="s">
        <v>119</v>
      </c>
      <c r="S7" s="146" t="s">
        <v>120</v>
      </c>
    </row>
    <row r="8" spans="1:21" ht="24" customHeight="1">
      <c r="A8" s="50"/>
      <c r="B8" s="50"/>
      <c r="C8" s="128"/>
      <c r="D8" s="127" t="s">
        <v>7</v>
      </c>
      <c r="E8" s="150">
        <v>9750</v>
      </c>
      <c r="F8" s="148">
        <f>I8+L8+O8+R8</f>
        <v>6229</v>
      </c>
      <c r="G8" s="147">
        <f>J8+M8+P8+S8</f>
        <v>3521</v>
      </c>
      <c r="H8" s="150">
        <v>5974</v>
      </c>
      <c r="I8" s="148">
        <v>3099</v>
      </c>
      <c r="J8" s="147">
        <v>2875</v>
      </c>
      <c r="K8" s="150">
        <v>1797</v>
      </c>
      <c r="L8" s="148">
        <v>1778</v>
      </c>
      <c r="M8" s="147">
        <v>19</v>
      </c>
      <c r="N8" s="150">
        <v>131</v>
      </c>
      <c r="O8" s="148">
        <v>78</v>
      </c>
      <c r="P8" s="147">
        <v>53</v>
      </c>
      <c r="Q8" s="150">
        <v>1848</v>
      </c>
      <c r="R8" s="148">
        <v>1274</v>
      </c>
      <c r="S8" s="147">
        <v>574</v>
      </c>
      <c r="U8" s="43"/>
    </row>
    <row r="9" spans="1:21" s="21" customFormat="1" ht="15.75" customHeight="1">
      <c r="A9" s="50"/>
      <c r="B9" s="50"/>
      <c r="C9" s="126"/>
      <c r="D9" s="127" t="s">
        <v>80</v>
      </c>
      <c r="E9" s="150">
        <v>2329</v>
      </c>
      <c r="F9" s="148">
        <f t="shared" ref="F9:F70" si="0">I9+L9+O9+R9</f>
        <v>1655</v>
      </c>
      <c r="G9" s="147">
        <f t="shared" ref="G9:G70" si="1">J9+M9+P9+S9</f>
        <v>674</v>
      </c>
      <c r="H9" s="150">
        <v>1547</v>
      </c>
      <c r="I9" s="148">
        <v>997</v>
      </c>
      <c r="J9" s="147">
        <v>550</v>
      </c>
      <c r="K9" s="150">
        <v>382</v>
      </c>
      <c r="L9" s="148">
        <v>377</v>
      </c>
      <c r="M9" s="147">
        <v>5</v>
      </c>
      <c r="N9" s="150">
        <v>27</v>
      </c>
      <c r="O9" s="148">
        <v>13</v>
      </c>
      <c r="P9" s="147">
        <v>14</v>
      </c>
      <c r="Q9" s="150">
        <v>373</v>
      </c>
      <c r="R9" s="148">
        <v>268</v>
      </c>
      <c r="S9" s="147">
        <v>105</v>
      </c>
      <c r="U9" s="43"/>
    </row>
    <row r="10" spans="1:21" ht="15.75">
      <c r="A10" s="50"/>
      <c r="B10" s="50"/>
      <c r="C10" s="82">
        <v>4</v>
      </c>
      <c r="D10" s="95" t="s">
        <v>8</v>
      </c>
      <c r="E10" s="96">
        <v>497</v>
      </c>
      <c r="F10" s="96">
        <f t="shared" si="0"/>
        <v>234</v>
      </c>
      <c r="G10" s="96">
        <f t="shared" si="1"/>
        <v>263</v>
      </c>
      <c r="H10" s="96">
        <v>415</v>
      </c>
      <c r="I10" s="96">
        <v>170</v>
      </c>
      <c r="J10" s="96">
        <v>245</v>
      </c>
      <c r="K10" s="96">
        <v>38</v>
      </c>
      <c r="L10" s="96">
        <v>38</v>
      </c>
      <c r="M10" s="96">
        <v>0</v>
      </c>
      <c r="N10" s="96">
        <v>2</v>
      </c>
      <c r="O10" s="96">
        <v>1</v>
      </c>
      <c r="P10" s="96">
        <v>1</v>
      </c>
      <c r="Q10" s="96">
        <v>42</v>
      </c>
      <c r="R10" s="96">
        <v>25</v>
      </c>
      <c r="S10" s="96">
        <v>17</v>
      </c>
      <c r="U10" s="43"/>
    </row>
    <row r="11" spans="1:21" ht="15.75">
      <c r="A11" s="50"/>
      <c r="B11" s="50"/>
      <c r="C11" s="82">
        <v>11</v>
      </c>
      <c r="D11" s="95" t="s">
        <v>9</v>
      </c>
      <c r="E11" s="96">
        <v>277</v>
      </c>
      <c r="F11" s="96">
        <f t="shared" si="0"/>
        <v>228</v>
      </c>
      <c r="G11" s="96">
        <f t="shared" si="1"/>
        <v>49</v>
      </c>
      <c r="H11" s="96">
        <v>179</v>
      </c>
      <c r="I11" s="96">
        <v>140</v>
      </c>
      <c r="J11" s="96">
        <v>39</v>
      </c>
      <c r="K11" s="96">
        <v>55</v>
      </c>
      <c r="L11" s="96">
        <v>54</v>
      </c>
      <c r="M11" s="96">
        <v>1</v>
      </c>
      <c r="N11" s="96">
        <v>3</v>
      </c>
      <c r="O11" s="96">
        <v>0</v>
      </c>
      <c r="P11" s="96">
        <v>3</v>
      </c>
      <c r="Q11" s="96">
        <v>40</v>
      </c>
      <c r="R11" s="96">
        <v>34</v>
      </c>
      <c r="S11" s="96">
        <v>6</v>
      </c>
      <c r="U11" s="43"/>
    </row>
    <row r="12" spans="1:21" ht="15.75">
      <c r="A12" s="50"/>
      <c r="B12" s="50"/>
      <c r="C12" s="82">
        <v>14</v>
      </c>
      <c r="D12" s="95" t="s">
        <v>10</v>
      </c>
      <c r="E12" s="96">
        <v>166</v>
      </c>
      <c r="F12" s="96">
        <f t="shared" si="0"/>
        <v>137</v>
      </c>
      <c r="G12" s="96">
        <f t="shared" si="1"/>
        <v>29</v>
      </c>
      <c r="H12" s="96">
        <v>79</v>
      </c>
      <c r="I12" s="96">
        <v>61</v>
      </c>
      <c r="J12" s="96">
        <v>18</v>
      </c>
      <c r="K12" s="96">
        <v>47</v>
      </c>
      <c r="L12" s="96">
        <v>47</v>
      </c>
      <c r="M12" s="96">
        <v>0</v>
      </c>
      <c r="N12" s="96">
        <v>3</v>
      </c>
      <c r="O12" s="96">
        <v>2</v>
      </c>
      <c r="P12" s="96">
        <v>1</v>
      </c>
      <c r="Q12" s="96">
        <v>37</v>
      </c>
      <c r="R12" s="96">
        <v>27</v>
      </c>
      <c r="S12" s="96">
        <v>10</v>
      </c>
      <c r="U12" s="43"/>
    </row>
    <row r="13" spans="1:21" ht="15.75">
      <c r="A13" s="50"/>
      <c r="B13" s="50"/>
      <c r="C13" s="82">
        <v>18</v>
      </c>
      <c r="D13" s="95" t="s">
        <v>11</v>
      </c>
      <c r="E13" s="96">
        <v>349</v>
      </c>
      <c r="F13" s="96">
        <f t="shared" si="0"/>
        <v>244</v>
      </c>
      <c r="G13" s="96">
        <f t="shared" si="1"/>
        <v>105</v>
      </c>
      <c r="H13" s="96">
        <v>252</v>
      </c>
      <c r="I13" s="96">
        <v>167</v>
      </c>
      <c r="J13" s="96">
        <v>85</v>
      </c>
      <c r="K13" s="96">
        <v>40</v>
      </c>
      <c r="L13" s="96">
        <v>39</v>
      </c>
      <c r="M13" s="96">
        <v>1</v>
      </c>
      <c r="N13" s="96">
        <v>6</v>
      </c>
      <c r="O13" s="96">
        <v>2</v>
      </c>
      <c r="P13" s="96">
        <v>4</v>
      </c>
      <c r="Q13" s="96">
        <v>51</v>
      </c>
      <c r="R13" s="96">
        <v>36</v>
      </c>
      <c r="S13" s="96">
        <v>15</v>
      </c>
      <c r="U13" s="43"/>
    </row>
    <row r="14" spans="1:21" ht="15.75">
      <c r="A14" s="50"/>
      <c r="B14" s="50"/>
      <c r="C14" s="82">
        <v>21</v>
      </c>
      <c r="D14" s="95" t="s">
        <v>12</v>
      </c>
      <c r="E14" s="96">
        <v>148</v>
      </c>
      <c r="F14" s="96">
        <f t="shared" si="0"/>
        <v>105</v>
      </c>
      <c r="G14" s="96">
        <f t="shared" si="1"/>
        <v>43</v>
      </c>
      <c r="H14" s="96">
        <v>89</v>
      </c>
      <c r="I14" s="96">
        <v>57</v>
      </c>
      <c r="J14" s="96">
        <v>32</v>
      </c>
      <c r="K14" s="96">
        <v>25</v>
      </c>
      <c r="L14" s="96">
        <v>24</v>
      </c>
      <c r="M14" s="96">
        <v>1</v>
      </c>
      <c r="N14" s="96">
        <v>3</v>
      </c>
      <c r="O14" s="96">
        <v>2</v>
      </c>
      <c r="P14" s="96">
        <v>1</v>
      </c>
      <c r="Q14" s="96">
        <v>31</v>
      </c>
      <c r="R14" s="96">
        <v>22</v>
      </c>
      <c r="S14" s="96">
        <v>9</v>
      </c>
      <c r="U14" s="43"/>
    </row>
    <row r="15" spans="1:21" ht="15.75">
      <c r="A15" s="50"/>
      <c r="B15" s="50"/>
      <c r="C15" s="82">
        <v>23</v>
      </c>
      <c r="D15" s="95" t="s">
        <v>13</v>
      </c>
      <c r="E15" s="96">
        <v>182</v>
      </c>
      <c r="F15" s="96">
        <f t="shared" si="0"/>
        <v>141</v>
      </c>
      <c r="G15" s="96">
        <f t="shared" si="1"/>
        <v>41</v>
      </c>
      <c r="H15" s="96">
        <v>116</v>
      </c>
      <c r="I15" s="96">
        <v>86</v>
      </c>
      <c r="J15" s="96">
        <v>30</v>
      </c>
      <c r="K15" s="96">
        <v>36</v>
      </c>
      <c r="L15" s="96">
        <v>36</v>
      </c>
      <c r="M15" s="96">
        <v>0</v>
      </c>
      <c r="N15" s="96">
        <v>0</v>
      </c>
      <c r="O15" s="96">
        <v>0</v>
      </c>
      <c r="P15" s="96">
        <v>0</v>
      </c>
      <c r="Q15" s="96">
        <v>30</v>
      </c>
      <c r="R15" s="96">
        <v>19</v>
      </c>
      <c r="S15" s="96">
        <v>11</v>
      </c>
      <c r="U15" s="43"/>
    </row>
    <row r="16" spans="1:21" ht="15.75">
      <c r="A16" s="50"/>
      <c r="B16" s="50"/>
      <c r="C16" s="82">
        <v>29</v>
      </c>
      <c r="D16" s="95" t="s">
        <v>14</v>
      </c>
      <c r="E16" s="96">
        <v>231</v>
      </c>
      <c r="F16" s="96">
        <f t="shared" si="0"/>
        <v>165</v>
      </c>
      <c r="G16" s="96">
        <f t="shared" si="1"/>
        <v>66</v>
      </c>
      <c r="H16" s="96">
        <v>145</v>
      </c>
      <c r="I16" s="96">
        <v>90</v>
      </c>
      <c r="J16" s="96">
        <v>55</v>
      </c>
      <c r="K16" s="96">
        <v>29</v>
      </c>
      <c r="L16" s="96">
        <v>29</v>
      </c>
      <c r="M16" s="96">
        <v>0</v>
      </c>
      <c r="N16" s="96">
        <v>2</v>
      </c>
      <c r="O16" s="96">
        <v>2</v>
      </c>
      <c r="P16" s="96">
        <v>0</v>
      </c>
      <c r="Q16" s="96">
        <v>55</v>
      </c>
      <c r="R16" s="96">
        <v>44</v>
      </c>
      <c r="S16" s="96">
        <v>11</v>
      </c>
      <c r="U16" s="43"/>
    </row>
    <row r="17" spans="1:21" ht="15.75">
      <c r="A17" s="50"/>
      <c r="B17" s="50"/>
      <c r="C17" s="82">
        <v>41</v>
      </c>
      <c r="D17" s="95" t="s">
        <v>15</v>
      </c>
      <c r="E17" s="96">
        <v>479</v>
      </c>
      <c r="F17" s="96">
        <f t="shared" si="0"/>
        <v>401</v>
      </c>
      <c r="G17" s="96">
        <f t="shared" si="1"/>
        <v>78</v>
      </c>
      <c r="H17" s="96">
        <v>272</v>
      </c>
      <c r="I17" s="96">
        <v>226</v>
      </c>
      <c r="J17" s="96">
        <v>46</v>
      </c>
      <c r="K17" s="96">
        <v>112</v>
      </c>
      <c r="L17" s="96">
        <v>110</v>
      </c>
      <c r="M17" s="96">
        <v>2</v>
      </c>
      <c r="N17" s="96">
        <v>8</v>
      </c>
      <c r="O17" s="96">
        <v>4</v>
      </c>
      <c r="P17" s="96">
        <v>4</v>
      </c>
      <c r="Q17" s="96">
        <v>87</v>
      </c>
      <c r="R17" s="96">
        <v>61</v>
      </c>
      <c r="S17" s="96">
        <v>26</v>
      </c>
      <c r="U17" s="43"/>
    </row>
    <row r="18" spans="1:21" s="21" customFormat="1" ht="15.75">
      <c r="A18" s="50"/>
      <c r="B18" s="50"/>
      <c r="C18" s="128"/>
      <c r="D18" s="127" t="s">
        <v>81</v>
      </c>
      <c r="E18" s="150">
        <v>124</v>
      </c>
      <c r="F18" s="148">
        <f t="shared" si="0"/>
        <v>62</v>
      </c>
      <c r="G18" s="147">
        <f t="shared" si="1"/>
        <v>62</v>
      </c>
      <c r="H18" s="150">
        <v>77</v>
      </c>
      <c r="I18" s="148">
        <v>32</v>
      </c>
      <c r="J18" s="147">
        <v>45</v>
      </c>
      <c r="K18" s="150">
        <v>15</v>
      </c>
      <c r="L18" s="148">
        <v>15</v>
      </c>
      <c r="M18" s="147">
        <v>0</v>
      </c>
      <c r="N18" s="150">
        <v>0</v>
      </c>
      <c r="O18" s="148">
        <v>0</v>
      </c>
      <c r="P18" s="147">
        <v>0</v>
      </c>
      <c r="Q18" s="150">
        <v>32</v>
      </c>
      <c r="R18" s="148">
        <v>15</v>
      </c>
      <c r="S18" s="147">
        <v>17</v>
      </c>
      <c r="U18" s="43"/>
    </row>
    <row r="19" spans="1:21" ht="15.75">
      <c r="A19" s="50"/>
      <c r="B19" s="50"/>
      <c r="C19" s="87">
        <v>22</v>
      </c>
      <c r="D19" s="95" t="s">
        <v>16</v>
      </c>
      <c r="E19" s="96">
        <v>9</v>
      </c>
      <c r="F19" s="96">
        <f t="shared" si="0"/>
        <v>2</v>
      </c>
      <c r="G19" s="96">
        <f t="shared" si="1"/>
        <v>7</v>
      </c>
      <c r="H19" s="96">
        <v>7</v>
      </c>
      <c r="I19" s="96">
        <v>1</v>
      </c>
      <c r="J19" s="96">
        <v>6</v>
      </c>
      <c r="K19" s="96">
        <v>0</v>
      </c>
      <c r="L19" s="96">
        <v>0</v>
      </c>
      <c r="M19" s="96">
        <v>0</v>
      </c>
      <c r="N19" s="96">
        <v>0</v>
      </c>
      <c r="O19" s="96">
        <v>0</v>
      </c>
      <c r="P19" s="96">
        <v>0</v>
      </c>
      <c r="Q19" s="96">
        <v>2</v>
      </c>
      <c r="R19" s="96">
        <v>1</v>
      </c>
      <c r="S19" s="96">
        <v>1</v>
      </c>
      <c r="U19" s="43"/>
    </row>
    <row r="20" spans="1:21" ht="15.75">
      <c r="A20" s="50"/>
      <c r="B20" s="50"/>
      <c r="C20" s="87">
        <v>44</v>
      </c>
      <c r="D20" s="95" t="s">
        <v>17</v>
      </c>
      <c r="E20" s="96">
        <v>25</v>
      </c>
      <c r="F20" s="96">
        <f t="shared" si="0"/>
        <v>8</v>
      </c>
      <c r="G20" s="96">
        <f t="shared" si="1"/>
        <v>17</v>
      </c>
      <c r="H20" s="96">
        <v>17</v>
      </c>
      <c r="I20" s="96">
        <v>3</v>
      </c>
      <c r="J20" s="96">
        <v>14</v>
      </c>
      <c r="K20" s="96">
        <v>3</v>
      </c>
      <c r="L20" s="96">
        <v>3</v>
      </c>
      <c r="M20" s="96">
        <v>0</v>
      </c>
      <c r="N20" s="96">
        <v>0</v>
      </c>
      <c r="O20" s="96">
        <v>0</v>
      </c>
      <c r="P20" s="96">
        <v>0</v>
      </c>
      <c r="Q20" s="96">
        <v>5</v>
      </c>
      <c r="R20" s="96">
        <v>2</v>
      </c>
      <c r="S20" s="96">
        <v>3</v>
      </c>
      <c r="U20" s="43"/>
    </row>
    <row r="21" spans="1:21" ht="15.75">
      <c r="A21" s="50"/>
      <c r="B21" s="50"/>
      <c r="C21" s="87">
        <v>50</v>
      </c>
      <c r="D21" s="95" t="s">
        <v>18</v>
      </c>
      <c r="E21" s="96">
        <v>90</v>
      </c>
      <c r="F21" s="96">
        <f t="shared" si="0"/>
        <v>52</v>
      </c>
      <c r="G21" s="96">
        <f t="shared" si="1"/>
        <v>38</v>
      </c>
      <c r="H21" s="96">
        <v>53</v>
      </c>
      <c r="I21" s="96">
        <v>28</v>
      </c>
      <c r="J21" s="96">
        <v>25</v>
      </c>
      <c r="K21" s="96">
        <v>12</v>
      </c>
      <c r="L21" s="96">
        <v>12</v>
      </c>
      <c r="M21" s="96">
        <v>0</v>
      </c>
      <c r="N21" s="96">
        <v>0</v>
      </c>
      <c r="O21" s="96">
        <v>0</v>
      </c>
      <c r="P21" s="96">
        <v>0</v>
      </c>
      <c r="Q21" s="96">
        <v>25</v>
      </c>
      <c r="R21" s="96">
        <v>12</v>
      </c>
      <c r="S21" s="96">
        <v>13</v>
      </c>
      <c r="U21" s="43"/>
    </row>
    <row r="22" spans="1:21" s="21" customFormat="1" ht="15.75">
      <c r="A22" s="50"/>
      <c r="B22" s="50"/>
      <c r="C22" s="128">
        <v>33</v>
      </c>
      <c r="D22" s="127" t="s">
        <v>82</v>
      </c>
      <c r="E22" s="150">
        <v>117</v>
      </c>
      <c r="F22" s="148">
        <f t="shared" si="0"/>
        <v>97</v>
      </c>
      <c r="G22" s="147">
        <f t="shared" si="1"/>
        <v>20</v>
      </c>
      <c r="H22" s="150">
        <v>55</v>
      </c>
      <c r="I22" s="148">
        <v>43</v>
      </c>
      <c r="J22" s="147">
        <v>12</v>
      </c>
      <c r="K22" s="150">
        <v>34</v>
      </c>
      <c r="L22" s="148">
        <v>34</v>
      </c>
      <c r="M22" s="147">
        <v>0</v>
      </c>
      <c r="N22" s="150">
        <v>5</v>
      </c>
      <c r="O22" s="148">
        <v>1</v>
      </c>
      <c r="P22" s="147">
        <v>4</v>
      </c>
      <c r="Q22" s="150">
        <v>23</v>
      </c>
      <c r="R22" s="148">
        <v>19</v>
      </c>
      <c r="S22" s="147">
        <v>4</v>
      </c>
      <c r="U22" s="43"/>
    </row>
    <row r="23" spans="1:21" s="21" customFormat="1" ht="15.75">
      <c r="A23" s="50"/>
      <c r="B23" s="50"/>
      <c r="C23" s="128">
        <v>7</v>
      </c>
      <c r="D23" s="127" t="s">
        <v>83</v>
      </c>
      <c r="E23" s="150">
        <v>63</v>
      </c>
      <c r="F23" s="148">
        <f t="shared" si="0"/>
        <v>46</v>
      </c>
      <c r="G23" s="147">
        <f t="shared" si="1"/>
        <v>17</v>
      </c>
      <c r="H23" s="150">
        <v>35</v>
      </c>
      <c r="I23" s="148">
        <v>21</v>
      </c>
      <c r="J23" s="147">
        <v>14</v>
      </c>
      <c r="K23" s="150">
        <v>14</v>
      </c>
      <c r="L23" s="148">
        <v>14</v>
      </c>
      <c r="M23" s="147">
        <v>0</v>
      </c>
      <c r="N23" s="150">
        <v>0</v>
      </c>
      <c r="O23" s="148">
        <v>0</v>
      </c>
      <c r="P23" s="147">
        <v>0</v>
      </c>
      <c r="Q23" s="150">
        <v>14</v>
      </c>
      <c r="R23" s="148">
        <v>11</v>
      </c>
      <c r="S23" s="147">
        <v>3</v>
      </c>
      <c r="U23" s="43"/>
    </row>
    <row r="24" spans="1:21" s="21" customFormat="1" ht="15.75">
      <c r="A24" s="50"/>
      <c r="B24" s="50"/>
      <c r="C24" s="128"/>
      <c r="D24" s="127" t="s">
        <v>85</v>
      </c>
      <c r="E24" s="150">
        <v>157</v>
      </c>
      <c r="F24" s="148">
        <f t="shared" si="0"/>
        <v>122</v>
      </c>
      <c r="G24" s="147">
        <f t="shared" si="1"/>
        <v>35</v>
      </c>
      <c r="H24" s="150">
        <v>48</v>
      </c>
      <c r="I24" s="148">
        <v>24</v>
      </c>
      <c r="J24" s="147">
        <v>24</v>
      </c>
      <c r="K24" s="150">
        <v>48</v>
      </c>
      <c r="L24" s="148">
        <v>47</v>
      </c>
      <c r="M24" s="147">
        <v>1</v>
      </c>
      <c r="N24" s="150">
        <v>8</v>
      </c>
      <c r="O24" s="148">
        <v>5</v>
      </c>
      <c r="P24" s="147">
        <v>3</v>
      </c>
      <c r="Q24" s="150">
        <v>53</v>
      </c>
      <c r="R24" s="148">
        <v>46</v>
      </c>
      <c r="S24" s="147">
        <v>7</v>
      </c>
      <c r="U24" s="43"/>
    </row>
    <row r="25" spans="1:21" ht="15.75">
      <c r="A25" s="50"/>
      <c r="B25" s="50"/>
      <c r="C25" s="87">
        <v>35</v>
      </c>
      <c r="D25" s="95" t="s">
        <v>19</v>
      </c>
      <c r="E25" s="96">
        <v>91</v>
      </c>
      <c r="F25" s="96">
        <f t="shared" si="0"/>
        <v>65</v>
      </c>
      <c r="G25" s="96">
        <f t="shared" si="1"/>
        <v>26</v>
      </c>
      <c r="H25" s="96">
        <v>35</v>
      </c>
      <c r="I25" s="96">
        <v>15</v>
      </c>
      <c r="J25" s="96">
        <v>20</v>
      </c>
      <c r="K25" s="96">
        <v>32</v>
      </c>
      <c r="L25" s="96">
        <v>31</v>
      </c>
      <c r="M25" s="96">
        <v>1</v>
      </c>
      <c r="N25" s="96">
        <v>4</v>
      </c>
      <c r="O25" s="96">
        <v>3</v>
      </c>
      <c r="P25" s="96">
        <v>1</v>
      </c>
      <c r="Q25" s="96">
        <v>20</v>
      </c>
      <c r="R25" s="96">
        <v>16</v>
      </c>
      <c r="S25" s="96">
        <v>4</v>
      </c>
      <c r="U25" s="43"/>
    </row>
    <row r="26" spans="1:21" ht="15.75">
      <c r="A26" s="50"/>
      <c r="B26" s="50"/>
      <c r="C26" s="87">
        <v>38</v>
      </c>
      <c r="D26" s="95" t="s">
        <v>20</v>
      </c>
      <c r="E26" s="96">
        <v>66</v>
      </c>
      <c r="F26" s="96">
        <f t="shared" si="0"/>
        <v>57</v>
      </c>
      <c r="G26" s="96">
        <f t="shared" si="1"/>
        <v>9</v>
      </c>
      <c r="H26" s="96">
        <v>13</v>
      </c>
      <c r="I26" s="96">
        <v>9</v>
      </c>
      <c r="J26" s="96">
        <v>4</v>
      </c>
      <c r="K26" s="96">
        <v>16</v>
      </c>
      <c r="L26" s="96">
        <v>16</v>
      </c>
      <c r="M26" s="96">
        <v>0</v>
      </c>
      <c r="N26" s="96">
        <v>4</v>
      </c>
      <c r="O26" s="96">
        <v>2</v>
      </c>
      <c r="P26" s="96">
        <v>2</v>
      </c>
      <c r="Q26" s="96">
        <v>33</v>
      </c>
      <c r="R26" s="96">
        <v>30</v>
      </c>
      <c r="S26" s="96">
        <v>3</v>
      </c>
      <c r="U26" s="43"/>
    </row>
    <row r="27" spans="1:21" s="21" customFormat="1" ht="15.75">
      <c r="A27" s="50"/>
      <c r="B27" s="50"/>
      <c r="C27" s="128">
        <v>39</v>
      </c>
      <c r="D27" s="127" t="s">
        <v>86</v>
      </c>
      <c r="E27" s="150">
        <v>63</v>
      </c>
      <c r="F27" s="148">
        <f t="shared" si="0"/>
        <v>53</v>
      </c>
      <c r="G27" s="147">
        <f t="shared" si="1"/>
        <v>10</v>
      </c>
      <c r="H27" s="150">
        <v>20</v>
      </c>
      <c r="I27" s="148">
        <v>14</v>
      </c>
      <c r="J27" s="147">
        <v>6</v>
      </c>
      <c r="K27" s="150">
        <v>26</v>
      </c>
      <c r="L27" s="148">
        <v>24</v>
      </c>
      <c r="M27" s="147">
        <v>2</v>
      </c>
      <c r="N27" s="150">
        <v>1</v>
      </c>
      <c r="O27" s="148">
        <v>1</v>
      </c>
      <c r="P27" s="147">
        <v>0</v>
      </c>
      <c r="Q27" s="150">
        <v>16</v>
      </c>
      <c r="R27" s="148">
        <v>14</v>
      </c>
      <c r="S27" s="147">
        <v>2</v>
      </c>
      <c r="U27" s="43"/>
    </row>
    <row r="28" spans="1:21" s="21" customFormat="1" ht="15.75">
      <c r="A28" s="50"/>
      <c r="B28" s="50"/>
      <c r="C28" s="128"/>
      <c r="D28" s="127" t="s">
        <v>87</v>
      </c>
      <c r="E28" s="150">
        <v>435</v>
      </c>
      <c r="F28" s="148">
        <f t="shared" si="0"/>
        <v>277</v>
      </c>
      <c r="G28" s="147">
        <f t="shared" si="1"/>
        <v>158</v>
      </c>
      <c r="H28" s="150">
        <v>267</v>
      </c>
      <c r="I28" s="148">
        <v>129</v>
      </c>
      <c r="J28" s="147">
        <v>138</v>
      </c>
      <c r="K28" s="150">
        <v>87</v>
      </c>
      <c r="L28" s="148">
        <v>87</v>
      </c>
      <c r="M28" s="147">
        <v>0</v>
      </c>
      <c r="N28" s="150">
        <v>9</v>
      </c>
      <c r="O28" s="148">
        <v>7</v>
      </c>
      <c r="P28" s="147">
        <v>2</v>
      </c>
      <c r="Q28" s="150">
        <v>72</v>
      </c>
      <c r="R28" s="148">
        <v>54</v>
      </c>
      <c r="S28" s="147">
        <v>18</v>
      </c>
      <c r="U28" s="43"/>
    </row>
    <row r="29" spans="1:21" ht="15.75">
      <c r="A29" s="50"/>
      <c r="B29" s="50"/>
      <c r="C29" s="87">
        <v>5</v>
      </c>
      <c r="D29" s="98" t="s">
        <v>21</v>
      </c>
      <c r="E29" s="96">
        <v>52</v>
      </c>
      <c r="F29" s="96">
        <f t="shared" si="0"/>
        <v>23</v>
      </c>
      <c r="G29" s="96">
        <f t="shared" si="1"/>
        <v>29</v>
      </c>
      <c r="H29" s="96">
        <v>40</v>
      </c>
      <c r="I29" s="96">
        <v>14</v>
      </c>
      <c r="J29" s="96">
        <v>26</v>
      </c>
      <c r="K29" s="96">
        <v>6</v>
      </c>
      <c r="L29" s="96">
        <v>6</v>
      </c>
      <c r="M29" s="96">
        <v>0</v>
      </c>
      <c r="N29" s="96">
        <v>1</v>
      </c>
      <c r="O29" s="96">
        <v>0</v>
      </c>
      <c r="P29" s="96">
        <v>1</v>
      </c>
      <c r="Q29" s="96">
        <v>5</v>
      </c>
      <c r="R29" s="96">
        <v>3</v>
      </c>
      <c r="S29" s="96">
        <v>2</v>
      </c>
      <c r="U29" s="43"/>
    </row>
    <row r="30" spans="1:21" ht="15.75">
      <c r="A30" s="50"/>
      <c r="B30" s="50"/>
      <c r="C30" s="87">
        <v>9</v>
      </c>
      <c r="D30" s="98" t="s">
        <v>22</v>
      </c>
      <c r="E30" s="96">
        <v>66</v>
      </c>
      <c r="F30" s="96">
        <f t="shared" si="0"/>
        <v>41</v>
      </c>
      <c r="G30" s="96">
        <f t="shared" si="1"/>
        <v>25</v>
      </c>
      <c r="H30" s="96">
        <v>37</v>
      </c>
      <c r="I30" s="96">
        <v>16</v>
      </c>
      <c r="J30" s="96">
        <v>21</v>
      </c>
      <c r="K30" s="96">
        <v>17</v>
      </c>
      <c r="L30" s="96">
        <v>17</v>
      </c>
      <c r="M30" s="96">
        <v>0</v>
      </c>
      <c r="N30" s="96">
        <v>0</v>
      </c>
      <c r="O30" s="96">
        <v>0</v>
      </c>
      <c r="P30" s="96">
        <v>0</v>
      </c>
      <c r="Q30" s="96">
        <v>12</v>
      </c>
      <c r="R30" s="96">
        <v>8</v>
      </c>
      <c r="S30" s="96">
        <v>4</v>
      </c>
      <c r="U30" s="43"/>
    </row>
    <row r="31" spans="1:21" ht="15.75">
      <c r="A31" s="50"/>
      <c r="B31" s="50"/>
      <c r="C31" s="87">
        <v>24</v>
      </c>
      <c r="D31" s="95" t="s">
        <v>23</v>
      </c>
      <c r="E31" s="96">
        <v>57</v>
      </c>
      <c r="F31" s="96">
        <f t="shared" si="0"/>
        <v>40</v>
      </c>
      <c r="G31" s="96">
        <f t="shared" si="1"/>
        <v>17</v>
      </c>
      <c r="H31" s="96">
        <v>37</v>
      </c>
      <c r="I31" s="96">
        <v>23</v>
      </c>
      <c r="J31" s="96">
        <v>14</v>
      </c>
      <c r="K31" s="96">
        <v>8</v>
      </c>
      <c r="L31" s="96">
        <v>8</v>
      </c>
      <c r="M31" s="96">
        <v>0</v>
      </c>
      <c r="N31" s="96">
        <v>2</v>
      </c>
      <c r="O31" s="96">
        <v>1</v>
      </c>
      <c r="P31" s="96">
        <v>1</v>
      </c>
      <c r="Q31" s="96">
        <v>10</v>
      </c>
      <c r="R31" s="96">
        <v>8</v>
      </c>
      <c r="S31" s="96">
        <v>2</v>
      </c>
      <c r="U31" s="43"/>
    </row>
    <row r="32" spans="1:21" ht="15.75">
      <c r="A32" s="50"/>
      <c r="B32" s="50"/>
      <c r="C32" s="87">
        <v>34</v>
      </c>
      <c r="D32" s="95" t="s">
        <v>24</v>
      </c>
      <c r="E32" s="96">
        <v>26</v>
      </c>
      <c r="F32" s="96">
        <f t="shared" si="0"/>
        <v>16</v>
      </c>
      <c r="G32" s="96">
        <f t="shared" si="1"/>
        <v>10</v>
      </c>
      <c r="H32" s="96">
        <v>19</v>
      </c>
      <c r="I32" s="96">
        <v>9</v>
      </c>
      <c r="J32" s="96">
        <v>10</v>
      </c>
      <c r="K32" s="96">
        <v>5</v>
      </c>
      <c r="L32" s="96">
        <v>5</v>
      </c>
      <c r="M32" s="96">
        <v>0</v>
      </c>
      <c r="N32" s="96">
        <v>0</v>
      </c>
      <c r="O32" s="96">
        <v>0</v>
      </c>
      <c r="P32" s="96">
        <v>0</v>
      </c>
      <c r="Q32" s="96">
        <v>2</v>
      </c>
      <c r="R32" s="96">
        <v>2</v>
      </c>
      <c r="S32" s="96">
        <v>0</v>
      </c>
      <c r="U32" s="43"/>
    </row>
    <row r="33" spans="1:21" ht="15.75">
      <c r="A33" s="50"/>
      <c r="B33" s="50"/>
      <c r="C33" s="87">
        <v>37</v>
      </c>
      <c r="D33" s="95" t="s">
        <v>25</v>
      </c>
      <c r="E33" s="96">
        <v>49</v>
      </c>
      <c r="F33" s="96">
        <f t="shared" si="0"/>
        <v>39</v>
      </c>
      <c r="G33" s="96">
        <f t="shared" si="1"/>
        <v>10</v>
      </c>
      <c r="H33" s="96">
        <v>24</v>
      </c>
      <c r="I33" s="96">
        <v>16</v>
      </c>
      <c r="J33" s="96">
        <v>8</v>
      </c>
      <c r="K33" s="96">
        <v>14</v>
      </c>
      <c r="L33" s="96">
        <v>14</v>
      </c>
      <c r="M33" s="96">
        <v>0</v>
      </c>
      <c r="N33" s="96">
        <v>2</v>
      </c>
      <c r="O33" s="96">
        <v>2</v>
      </c>
      <c r="P33" s="96">
        <v>0</v>
      </c>
      <c r="Q33" s="96">
        <v>9</v>
      </c>
      <c r="R33" s="96">
        <v>7</v>
      </c>
      <c r="S33" s="96">
        <v>2</v>
      </c>
      <c r="U33" s="43"/>
    </row>
    <row r="34" spans="1:21" ht="15.75">
      <c r="A34" s="50"/>
      <c r="B34" s="50"/>
      <c r="C34" s="87">
        <v>40</v>
      </c>
      <c r="D34" s="95" t="s">
        <v>26</v>
      </c>
      <c r="E34" s="96">
        <v>34</v>
      </c>
      <c r="F34" s="96">
        <f t="shared" si="0"/>
        <v>20</v>
      </c>
      <c r="G34" s="96">
        <f t="shared" si="1"/>
        <v>14</v>
      </c>
      <c r="H34" s="96">
        <v>19</v>
      </c>
      <c r="I34" s="96">
        <v>7</v>
      </c>
      <c r="J34" s="96">
        <v>12</v>
      </c>
      <c r="K34" s="96">
        <v>7</v>
      </c>
      <c r="L34" s="96">
        <v>7</v>
      </c>
      <c r="M34" s="96">
        <v>0</v>
      </c>
      <c r="N34" s="96">
        <v>1</v>
      </c>
      <c r="O34" s="96">
        <v>1</v>
      </c>
      <c r="P34" s="96">
        <v>0</v>
      </c>
      <c r="Q34" s="96">
        <v>7</v>
      </c>
      <c r="R34" s="96">
        <v>5</v>
      </c>
      <c r="S34" s="96">
        <v>2</v>
      </c>
      <c r="U34" s="43"/>
    </row>
    <row r="35" spans="1:21" ht="15.75">
      <c r="A35" s="50"/>
      <c r="B35" s="50"/>
      <c r="C35" s="87">
        <v>42</v>
      </c>
      <c r="D35" s="95" t="s">
        <v>27</v>
      </c>
      <c r="E35" s="96">
        <v>22</v>
      </c>
      <c r="F35" s="96">
        <f t="shared" si="0"/>
        <v>14</v>
      </c>
      <c r="G35" s="96">
        <f t="shared" si="1"/>
        <v>8</v>
      </c>
      <c r="H35" s="96">
        <v>16</v>
      </c>
      <c r="I35" s="96">
        <v>8</v>
      </c>
      <c r="J35" s="96">
        <v>8</v>
      </c>
      <c r="K35" s="96">
        <v>3</v>
      </c>
      <c r="L35" s="96">
        <v>3</v>
      </c>
      <c r="M35" s="96">
        <v>0</v>
      </c>
      <c r="N35" s="96">
        <v>0</v>
      </c>
      <c r="O35" s="96">
        <v>0</v>
      </c>
      <c r="P35" s="96">
        <v>0</v>
      </c>
      <c r="Q35" s="96">
        <v>3</v>
      </c>
      <c r="R35" s="96">
        <v>3</v>
      </c>
      <c r="S35" s="96">
        <v>0</v>
      </c>
      <c r="U35" s="43"/>
    </row>
    <row r="36" spans="1:21" ht="15.75">
      <c r="A36" s="50"/>
      <c r="B36" s="50"/>
      <c r="C36" s="87">
        <v>47</v>
      </c>
      <c r="D36" s="95" t="s">
        <v>28</v>
      </c>
      <c r="E36" s="96">
        <v>114</v>
      </c>
      <c r="F36" s="96">
        <f t="shared" si="0"/>
        <v>70</v>
      </c>
      <c r="G36" s="96">
        <f t="shared" si="1"/>
        <v>44</v>
      </c>
      <c r="H36" s="96">
        <v>66</v>
      </c>
      <c r="I36" s="96">
        <v>28</v>
      </c>
      <c r="J36" s="96">
        <v>38</v>
      </c>
      <c r="K36" s="96">
        <v>23</v>
      </c>
      <c r="L36" s="96">
        <v>23</v>
      </c>
      <c r="M36" s="96">
        <v>0</v>
      </c>
      <c r="N36" s="96">
        <v>3</v>
      </c>
      <c r="O36" s="96">
        <v>3</v>
      </c>
      <c r="P36" s="96">
        <v>0</v>
      </c>
      <c r="Q36" s="96">
        <v>22</v>
      </c>
      <c r="R36" s="96">
        <v>16</v>
      </c>
      <c r="S36" s="96">
        <v>6</v>
      </c>
      <c r="U36" s="43"/>
    </row>
    <row r="37" spans="1:21" ht="15.75">
      <c r="A37" s="50"/>
      <c r="B37" s="50"/>
      <c r="C37" s="87">
        <v>49</v>
      </c>
      <c r="D37" s="95" t="s">
        <v>29</v>
      </c>
      <c r="E37" s="96">
        <v>15</v>
      </c>
      <c r="F37" s="96">
        <f t="shared" si="0"/>
        <v>14</v>
      </c>
      <c r="G37" s="96">
        <f t="shared" si="1"/>
        <v>1</v>
      </c>
      <c r="H37" s="96">
        <v>9</v>
      </c>
      <c r="I37" s="96">
        <v>8</v>
      </c>
      <c r="J37" s="96">
        <v>1</v>
      </c>
      <c r="K37" s="96">
        <v>4</v>
      </c>
      <c r="L37" s="96">
        <v>4</v>
      </c>
      <c r="M37" s="96">
        <v>0</v>
      </c>
      <c r="N37" s="96">
        <v>0</v>
      </c>
      <c r="O37" s="96">
        <v>0</v>
      </c>
      <c r="P37" s="96">
        <v>0</v>
      </c>
      <c r="Q37" s="96">
        <v>2</v>
      </c>
      <c r="R37" s="96">
        <v>2</v>
      </c>
      <c r="S37" s="96">
        <v>0</v>
      </c>
      <c r="U37" s="43"/>
    </row>
    <row r="38" spans="1:21" s="21" customFormat="1" ht="15.75">
      <c r="A38" s="50"/>
      <c r="B38" s="50"/>
      <c r="C38" s="128"/>
      <c r="D38" s="127" t="s">
        <v>88</v>
      </c>
      <c r="E38" s="150">
        <v>492</v>
      </c>
      <c r="F38" s="148">
        <f t="shared" si="0"/>
        <v>273</v>
      </c>
      <c r="G38" s="147">
        <f t="shared" si="1"/>
        <v>219</v>
      </c>
      <c r="H38" s="150">
        <v>345</v>
      </c>
      <c r="I38" s="148">
        <v>151</v>
      </c>
      <c r="J38" s="147">
        <v>194</v>
      </c>
      <c r="K38" s="150">
        <v>62</v>
      </c>
      <c r="L38" s="148">
        <v>61</v>
      </c>
      <c r="M38" s="147">
        <v>1</v>
      </c>
      <c r="N38" s="150">
        <v>4</v>
      </c>
      <c r="O38" s="148">
        <v>4</v>
      </c>
      <c r="P38" s="147">
        <v>0</v>
      </c>
      <c r="Q38" s="150">
        <v>81</v>
      </c>
      <c r="R38" s="148">
        <v>57</v>
      </c>
      <c r="S38" s="147">
        <v>24</v>
      </c>
      <c r="U38" s="43"/>
    </row>
    <row r="39" spans="1:21" ht="15.75">
      <c r="A39" s="50"/>
      <c r="B39" s="50"/>
      <c r="C39" s="87">
        <v>2</v>
      </c>
      <c r="D39" s="95" t="s">
        <v>30</v>
      </c>
      <c r="E39" s="96">
        <v>95</v>
      </c>
      <c r="F39" s="96">
        <f t="shared" si="0"/>
        <v>53</v>
      </c>
      <c r="G39" s="96">
        <f t="shared" si="1"/>
        <v>42</v>
      </c>
      <c r="H39" s="96">
        <v>66</v>
      </c>
      <c r="I39" s="96">
        <v>28</v>
      </c>
      <c r="J39" s="96">
        <v>38</v>
      </c>
      <c r="K39" s="96">
        <v>13</v>
      </c>
      <c r="L39" s="96">
        <v>12</v>
      </c>
      <c r="M39" s="96">
        <v>1</v>
      </c>
      <c r="N39" s="96">
        <v>0</v>
      </c>
      <c r="O39" s="96">
        <v>0</v>
      </c>
      <c r="P39" s="96">
        <v>0</v>
      </c>
      <c r="Q39" s="96">
        <v>16</v>
      </c>
      <c r="R39" s="96">
        <v>13</v>
      </c>
      <c r="S39" s="96">
        <v>3</v>
      </c>
      <c r="U39" s="43"/>
    </row>
    <row r="40" spans="1:21" ht="15.75">
      <c r="A40" s="50"/>
      <c r="B40" s="50"/>
      <c r="C40" s="87">
        <v>13</v>
      </c>
      <c r="D40" s="95" t="s">
        <v>31</v>
      </c>
      <c r="E40" s="96">
        <v>131</v>
      </c>
      <c r="F40" s="96">
        <f t="shared" si="0"/>
        <v>90</v>
      </c>
      <c r="G40" s="96">
        <f t="shared" si="1"/>
        <v>41</v>
      </c>
      <c r="H40" s="96">
        <v>88</v>
      </c>
      <c r="I40" s="96">
        <v>52</v>
      </c>
      <c r="J40" s="96">
        <v>36</v>
      </c>
      <c r="K40" s="96">
        <v>24</v>
      </c>
      <c r="L40" s="96">
        <v>24</v>
      </c>
      <c r="M40" s="96">
        <v>0</v>
      </c>
      <c r="N40" s="96">
        <v>2</v>
      </c>
      <c r="O40" s="96">
        <v>2</v>
      </c>
      <c r="P40" s="96">
        <v>0</v>
      </c>
      <c r="Q40" s="96">
        <v>17</v>
      </c>
      <c r="R40" s="96">
        <v>12</v>
      </c>
      <c r="S40" s="96">
        <v>5</v>
      </c>
      <c r="U40" s="43"/>
    </row>
    <row r="41" spans="1:21" ht="15.75">
      <c r="A41" s="50"/>
      <c r="B41" s="50"/>
      <c r="C41" s="87">
        <v>16</v>
      </c>
      <c r="D41" s="95" t="s">
        <v>32</v>
      </c>
      <c r="E41" s="96">
        <v>51</v>
      </c>
      <c r="F41" s="96">
        <f t="shared" si="0"/>
        <v>24</v>
      </c>
      <c r="G41" s="96">
        <f t="shared" si="1"/>
        <v>27</v>
      </c>
      <c r="H41" s="96">
        <v>31</v>
      </c>
      <c r="I41" s="96">
        <v>7</v>
      </c>
      <c r="J41" s="96">
        <v>24</v>
      </c>
      <c r="K41" s="96">
        <v>8</v>
      </c>
      <c r="L41" s="96">
        <v>8</v>
      </c>
      <c r="M41" s="96">
        <v>0</v>
      </c>
      <c r="N41" s="96">
        <v>0</v>
      </c>
      <c r="O41" s="96">
        <v>0</v>
      </c>
      <c r="P41" s="96">
        <v>0</v>
      </c>
      <c r="Q41" s="96">
        <v>12</v>
      </c>
      <c r="R41" s="96">
        <v>9</v>
      </c>
      <c r="S41" s="96">
        <v>3</v>
      </c>
      <c r="U41" s="43"/>
    </row>
    <row r="42" spans="1:21" ht="15.75">
      <c r="A42" s="50"/>
      <c r="B42" s="50"/>
      <c r="C42" s="87">
        <v>19</v>
      </c>
      <c r="D42" s="95" t="s">
        <v>33</v>
      </c>
      <c r="E42" s="96">
        <v>25</v>
      </c>
      <c r="F42" s="96">
        <f t="shared" si="0"/>
        <v>13</v>
      </c>
      <c r="G42" s="96">
        <f t="shared" si="1"/>
        <v>12</v>
      </c>
      <c r="H42" s="96">
        <v>13</v>
      </c>
      <c r="I42" s="96">
        <v>5</v>
      </c>
      <c r="J42" s="96">
        <v>8</v>
      </c>
      <c r="K42" s="96">
        <v>2</v>
      </c>
      <c r="L42" s="96">
        <v>2</v>
      </c>
      <c r="M42" s="96">
        <v>0</v>
      </c>
      <c r="N42" s="96">
        <v>0</v>
      </c>
      <c r="O42" s="96">
        <v>0</v>
      </c>
      <c r="P42" s="96">
        <v>0</v>
      </c>
      <c r="Q42" s="96">
        <v>10</v>
      </c>
      <c r="R42" s="96">
        <v>6</v>
      </c>
      <c r="S42" s="96">
        <v>4</v>
      </c>
      <c r="U42" s="43"/>
    </row>
    <row r="43" spans="1:21" ht="15.75">
      <c r="A43" s="50"/>
      <c r="B43" s="50"/>
      <c r="C43" s="87">
        <v>45</v>
      </c>
      <c r="D43" s="95" t="s">
        <v>34</v>
      </c>
      <c r="E43" s="96">
        <v>190</v>
      </c>
      <c r="F43" s="96">
        <f t="shared" si="0"/>
        <v>93</v>
      </c>
      <c r="G43" s="96">
        <f t="shared" si="1"/>
        <v>97</v>
      </c>
      <c r="H43" s="96">
        <v>147</v>
      </c>
      <c r="I43" s="96">
        <v>59</v>
      </c>
      <c r="J43" s="96">
        <v>88</v>
      </c>
      <c r="K43" s="96">
        <v>15</v>
      </c>
      <c r="L43" s="96">
        <v>15</v>
      </c>
      <c r="M43" s="96">
        <v>0</v>
      </c>
      <c r="N43" s="96">
        <v>2</v>
      </c>
      <c r="O43" s="96">
        <v>2</v>
      </c>
      <c r="P43" s="96">
        <v>0</v>
      </c>
      <c r="Q43" s="96">
        <v>26</v>
      </c>
      <c r="R43" s="96">
        <v>17</v>
      </c>
      <c r="S43" s="96">
        <v>9</v>
      </c>
      <c r="U43" s="43"/>
    </row>
    <row r="44" spans="1:21" s="21" customFormat="1" ht="15.75">
      <c r="A44" s="50"/>
      <c r="B44" s="50"/>
      <c r="C44" s="128"/>
      <c r="D44" s="127" t="s">
        <v>50</v>
      </c>
      <c r="E44" s="150">
        <v>1045</v>
      </c>
      <c r="F44" s="148">
        <f t="shared" si="0"/>
        <v>503</v>
      </c>
      <c r="G44" s="147">
        <f t="shared" si="1"/>
        <v>542</v>
      </c>
      <c r="H44" s="150">
        <v>642</v>
      </c>
      <c r="I44" s="148">
        <v>213</v>
      </c>
      <c r="J44" s="147">
        <v>429</v>
      </c>
      <c r="K44" s="150">
        <v>125</v>
      </c>
      <c r="L44" s="148">
        <v>125</v>
      </c>
      <c r="M44" s="147">
        <v>0</v>
      </c>
      <c r="N44" s="150">
        <v>19</v>
      </c>
      <c r="O44" s="148">
        <v>12</v>
      </c>
      <c r="P44" s="147">
        <v>7</v>
      </c>
      <c r="Q44" s="150">
        <v>259</v>
      </c>
      <c r="R44" s="148">
        <v>153</v>
      </c>
      <c r="S44" s="147">
        <v>106</v>
      </c>
      <c r="U44" s="43"/>
    </row>
    <row r="45" spans="1:21" ht="15.75">
      <c r="A45" s="50"/>
      <c r="B45" s="50"/>
      <c r="C45" s="87">
        <v>8</v>
      </c>
      <c r="D45" s="95" t="s">
        <v>35</v>
      </c>
      <c r="E45" s="96">
        <v>558</v>
      </c>
      <c r="F45" s="96">
        <f t="shared" si="0"/>
        <v>296</v>
      </c>
      <c r="G45" s="96">
        <f t="shared" si="1"/>
        <v>262</v>
      </c>
      <c r="H45" s="96">
        <v>283</v>
      </c>
      <c r="I45" s="96">
        <v>100</v>
      </c>
      <c r="J45" s="96">
        <v>183</v>
      </c>
      <c r="K45" s="96">
        <v>80</v>
      </c>
      <c r="L45" s="96">
        <v>80</v>
      </c>
      <c r="M45" s="96">
        <v>0</v>
      </c>
      <c r="N45" s="96">
        <v>10</v>
      </c>
      <c r="O45" s="96">
        <v>7</v>
      </c>
      <c r="P45" s="96">
        <v>3</v>
      </c>
      <c r="Q45" s="96">
        <v>185</v>
      </c>
      <c r="R45" s="96">
        <v>109</v>
      </c>
      <c r="S45" s="96">
        <v>76</v>
      </c>
      <c r="U45" s="43"/>
    </row>
    <row r="46" spans="1:21" ht="15.75">
      <c r="A46" s="50"/>
      <c r="B46" s="50"/>
      <c r="C46" s="87">
        <v>17</v>
      </c>
      <c r="D46" s="95" t="s">
        <v>71</v>
      </c>
      <c r="E46" s="96">
        <v>137</v>
      </c>
      <c r="F46" s="96">
        <f t="shared" si="0"/>
        <v>63</v>
      </c>
      <c r="G46" s="96">
        <f t="shared" si="1"/>
        <v>74</v>
      </c>
      <c r="H46" s="96">
        <v>97</v>
      </c>
      <c r="I46" s="96">
        <v>38</v>
      </c>
      <c r="J46" s="96">
        <v>59</v>
      </c>
      <c r="K46" s="96">
        <v>7</v>
      </c>
      <c r="L46" s="96">
        <v>7</v>
      </c>
      <c r="M46" s="96">
        <v>0</v>
      </c>
      <c r="N46" s="96">
        <v>1</v>
      </c>
      <c r="O46" s="96">
        <v>0</v>
      </c>
      <c r="P46" s="96">
        <v>1</v>
      </c>
      <c r="Q46" s="96">
        <v>32</v>
      </c>
      <c r="R46" s="96">
        <v>18</v>
      </c>
      <c r="S46" s="96">
        <v>14</v>
      </c>
      <c r="U46" s="43"/>
    </row>
    <row r="47" spans="1:21" ht="15.75">
      <c r="A47" s="50"/>
      <c r="B47" s="50"/>
      <c r="C47" s="87">
        <v>25</v>
      </c>
      <c r="D47" s="95" t="s">
        <v>72</v>
      </c>
      <c r="E47" s="96">
        <v>79</v>
      </c>
      <c r="F47" s="96">
        <f t="shared" si="0"/>
        <v>33</v>
      </c>
      <c r="G47" s="96">
        <f t="shared" si="1"/>
        <v>46</v>
      </c>
      <c r="H47" s="96">
        <v>60</v>
      </c>
      <c r="I47" s="96">
        <v>20</v>
      </c>
      <c r="J47" s="96">
        <v>40</v>
      </c>
      <c r="K47" s="96">
        <v>8</v>
      </c>
      <c r="L47" s="96">
        <v>8</v>
      </c>
      <c r="M47" s="96">
        <v>0</v>
      </c>
      <c r="N47" s="96">
        <v>1</v>
      </c>
      <c r="O47" s="96">
        <v>1</v>
      </c>
      <c r="P47" s="96">
        <v>0</v>
      </c>
      <c r="Q47" s="96">
        <v>10</v>
      </c>
      <c r="R47" s="96">
        <v>4</v>
      </c>
      <c r="S47" s="96">
        <v>6</v>
      </c>
      <c r="U47" s="43"/>
    </row>
    <row r="48" spans="1:21" ht="15.75">
      <c r="A48" s="50"/>
      <c r="B48" s="50"/>
      <c r="C48" s="87">
        <v>43</v>
      </c>
      <c r="D48" s="95" t="s">
        <v>36</v>
      </c>
      <c r="E48" s="96">
        <v>271</v>
      </c>
      <c r="F48" s="96">
        <f t="shared" si="0"/>
        <v>111</v>
      </c>
      <c r="G48" s="96">
        <f t="shared" si="1"/>
        <v>160</v>
      </c>
      <c r="H48" s="96">
        <v>202</v>
      </c>
      <c r="I48" s="96">
        <v>55</v>
      </c>
      <c r="J48" s="96">
        <v>147</v>
      </c>
      <c r="K48" s="96">
        <v>30</v>
      </c>
      <c r="L48" s="96">
        <v>30</v>
      </c>
      <c r="M48" s="96">
        <v>0</v>
      </c>
      <c r="N48" s="96">
        <v>7</v>
      </c>
      <c r="O48" s="96">
        <v>4</v>
      </c>
      <c r="P48" s="96">
        <v>3</v>
      </c>
      <c r="Q48" s="96">
        <v>32</v>
      </c>
      <c r="R48" s="96">
        <v>22</v>
      </c>
      <c r="S48" s="96">
        <v>10</v>
      </c>
      <c r="U48" s="43"/>
    </row>
    <row r="49" spans="1:21" s="21" customFormat="1" ht="15.75">
      <c r="A49" s="50"/>
      <c r="B49" s="50"/>
      <c r="C49" s="128"/>
      <c r="D49" s="127" t="s">
        <v>91</v>
      </c>
      <c r="E49" s="150">
        <v>1021</v>
      </c>
      <c r="F49" s="148">
        <f t="shared" si="0"/>
        <v>615</v>
      </c>
      <c r="G49" s="147">
        <f t="shared" si="1"/>
        <v>406</v>
      </c>
      <c r="H49" s="150">
        <v>657</v>
      </c>
      <c r="I49" s="148">
        <v>320</v>
      </c>
      <c r="J49" s="147">
        <v>337</v>
      </c>
      <c r="K49" s="150">
        <v>147</v>
      </c>
      <c r="L49" s="148">
        <v>144</v>
      </c>
      <c r="M49" s="147">
        <v>3</v>
      </c>
      <c r="N49" s="150">
        <v>10</v>
      </c>
      <c r="O49" s="148">
        <v>6</v>
      </c>
      <c r="P49" s="147">
        <v>4</v>
      </c>
      <c r="Q49" s="150">
        <v>207</v>
      </c>
      <c r="R49" s="148">
        <v>145</v>
      </c>
      <c r="S49" s="147">
        <v>62</v>
      </c>
      <c r="U49" s="43"/>
    </row>
    <row r="50" spans="1:21" ht="15.75">
      <c r="A50" s="50"/>
      <c r="B50" s="50"/>
      <c r="C50" s="87">
        <v>3</v>
      </c>
      <c r="D50" s="95" t="s">
        <v>73</v>
      </c>
      <c r="E50" s="96">
        <v>470</v>
      </c>
      <c r="F50" s="96">
        <f t="shared" si="0"/>
        <v>283</v>
      </c>
      <c r="G50" s="96">
        <f t="shared" si="1"/>
        <v>187</v>
      </c>
      <c r="H50" s="96">
        <v>329</v>
      </c>
      <c r="I50" s="96">
        <v>166</v>
      </c>
      <c r="J50" s="96">
        <v>163</v>
      </c>
      <c r="K50" s="96">
        <v>63</v>
      </c>
      <c r="L50" s="96">
        <v>60</v>
      </c>
      <c r="M50" s="96">
        <v>3</v>
      </c>
      <c r="N50" s="96">
        <v>4</v>
      </c>
      <c r="O50" s="96">
        <v>3</v>
      </c>
      <c r="P50" s="96">
        <v>1</v>
      </c>
      <c r="Q50" s="96">
        <v>74</v>
      </c>
      <c r="R50" s="96">
        <v>54</v>
      </c>
      <c r="S50" s="96">
        <v>20</v>
      </c>
      <c r="U50" s="43"/>
    </row>
    <row r="51" spans="1:21" ht="15.75" customHeight="1">
      <c r="A51" s="50"/>
      <c r="B51" s="50"/>
      <c r="C51" s="87">
        <v>12</v>
      </c>
      <c r="D51" s="95" t="s">
        <v>74</v>
      </c>
      <c r="E51" s="96">
        <v>134</v>
      </c>
      <c r="F51" s="96">
        <f t="shared" si="0"/>
        <v>71</v>
      </c>
      <c r="G51" s="96">
        <f t="shared" si="1"/>
        <v>63</v>
      </c>
      <c r="H51" s="96">
        <v>87</v>
      </c>
      <c r="I51" s="96">
        <v>32</v>
      </c>
      <c r="J51" s="96">
        <v>55</v>
      </c>
      <c r="K51" s="96">
        <v>25</v>
      </c>
      <c r="L51" s="96">
        <v>25</v>
      </c>
      <c r="M51" s="96">
        <v>0</v>
      </c>
      <c r="N51" s="96">
        <v>1</v>
      </c>
      <c r="O51" s="96">
        <v>0</v>
      </c>
      <c r="P51" s="96">
        <v>1</v>
      </c>
      <c r="Q51" s="96">
        <v>21</v>
      </c>
      <c r="R51" s="96">
        <v>14</v>
      </c>
      <c r="S51" s="96">
        <v>7</v>
      </c>
      <c r="U51" s="43"/>
    </row>
    <row r="52" spans="1:21" ht="15.75">
      <c r="A52" s="50"/>
      <c r="B52" s="50"/>
      <c r="C52" s="87">
        <v>46</v>
      </c>
      <c r="D52" s="95" t="s">
        <v>41</v>
      </c>
      <c r="E52" s="96">
        <v>417</v>
      </c>
      <c r="F52" s="96">
        <f t="shared" si="0"/>
        <v>261</v>
      </c>
      <c r="G52" s="96">
        <f t="shared" si="1"/>
        <v>156</v>
      </c>
      <c r="H52" s="96">
        <v>241</v>
      </c>
      <c r="I52" s="96">
        <v>122</v>
      </c>
      <c r="J52" s="96">
        <v>119</v>
      </c>
      <c r="K52" s="96">
        <v>59</v>
      </c>
      <c r="L52" s="96">
        <v>59</v>
      </c>
      <c r="M52" s="96">
        <v>0</v>
      </c>
      <c r="N52" s="96">
        <v>5</v>
      </c>
      <c r="O52" s="96">
        <v>3</v>
      </c>
      <c r="P52" s="96">
        <v>2</v>
      </c>
      <c r="Q52" s="96">
        <v>112</v>
      </c>
      <c r="R52" s="96">
        <v>77</v>
      </c>
      <c r="S52" s="96">
        <v>35</v>
      </c>
      <c r="U52" s="43"/>
    </row>
    <row r="53" spans="1:21" s="21" customFormat="1" ht="15.75">
      <c r="A53" s="50"/>
      <c r="B53" s="50"/>
      <c r="C53" s="128"/>
      <c r="D53" s="127" t="s">
        <v>52</v>
      </c>
      <c r="E53" s="150">
        <v>246</v>
      </c>
      <c r="F53" s="148">
        <f t="shared" si="0"/>
        <v>188</v>
      </c>
      <c r="G53" s="147">
        <f t="shared" si="1"/>
        <v>58</v>
      </c>
      <c r="H53" s="150">
        <v>160</v>
      </c>
      <c r="I53" s="148">
        <v>112</v>
      </c>
      <c r="J53" s="147">
        <v>48</v>
      </c>
      <c r="K53" s="150">
        <v>49</v>
      </c>
      <c r="L53" s="148">
        <v>49</v>
      </c>
      <c r="M53" s="147">
        <v>0</v>
      </c>
      <c r="N53" s="150">
        <v>6</v>
      </c>
      <c r="O53" s="148">
        <v>4</v>
      </c>
      <c r="P53" s="147">
        <v>2</v>
      </c>
      <c r="Q53" s="150">
        <v>31</v>
      </c>
      <c r="R53" s="148">
        <v>23</v>
      </c>
      <c r="S53" s="147">
        <v>8</v>
      </c>
      <c r="U53" s="43"/>
    </row>
    <row r="54" spans="1:21" ht="15.75">
      <c r="A54" s="50"/>
      <c r="B54" s="50"/>
      <c r="C54" s="87">
        <v>6</v>
      </c>
      <c r="D54" s="95" t="s">
        <v>37</v>
      </c>
      <c r="E54" s="96">
        <v>149</v>
      </c>
      <c r="F54" s="96">
        <f t="shared" si="0"/>
        <v>123</v>
      </c>
      <c r="G54" s="96">
        <f t="shared" si="1"/>
        <v>26</v>
      </c>
      <c r="H54" s="96">
        <v>93</v>
      </c>
      <c r="I54" s="96">
        <v>74</v>
      </c>
      <c r="J54" s="96">
        <v>19</v>
      </c>
      <c r="K54" s="96">
        <v>28</v>
      </c>
      <c r="L54" s="96">
        <v>28</v>
      </c>
      <c r="M54" s="96">
        <v>0</v>
      </c>
      <c r="N54" s="96">
        <v>5</v>
      </c>
      <c r="O54" s="96">
        <v>3</v>
      </c>
      <c r="P54" s="96">
        <v>2</v>
      </c>
      <c r="Q54" s="96">
        <v>23</v>
      </c>
      <c r="R54" s="96">
        <v>18</v>
      </c>
      <c r="S54" s="96">
        <v>5</v>
      </c>
      <c r="U54" s="43"/>
    </row>
    <row r="55" spans="1:21" ht="15.75">
      <c r="A55" s="50"/>
      <c r="B55" s="50"/>
      <c r="C55" s="87">
        <v>10</v>
      </c>
      <c r="D55" s="95" t="s">
        <v>38</v>
      </c>
      <c r="E55" s="96">
        <v>97</v>
      </c>
      <c r="F55" s="96">
        <f t="shared" si="0"/>
        <v>65</v>
      </c>
      <c r="G55" s="96">
        <f t="shared" si="1"/>
        <v>32</v>
      </c>
      <c r="H55" s="96">
        <v>67</v>
      </c>
      <c r="I55" s="96">
        <v>38</v>
      </c>
      <c r="J55" s="96">
        <v>29</v>
      </c>
      <c r="K55" s="96">
        <v>21</v>
      </c>
      <c r="L55" s="96">
        <v>21</v>
      </c>
      <c r="M55" s="96">
        <v>0</v>
      </c>
      <c r="N55" s="96">
        <v>1</v>
      </c>
      <c r="O55" s="96">
        <v>1</v>
      </c>
      <c r="P55" s="96">
        <v>0</v>
      </c>
      <c r="Q55" s="96">
        <v>8</v>
      </c>
      <c r="R55" s="96">
        <v>5</v>
      </c>
      <c r="S55" s="96">
        <v>3</v>
      </c>
      <c r="U55" s="43"/>
    </row>
    <row r="56" spans="1:21" s="21" customFormat="1" ht="15.75">
      <c r="A56" s="50"/>
      <c r="B56" s="50"/>
      <c r="C56" s="128"/>
      <c r="D56" s="127" t="s">
        <v>53</v>
      </c>
      <c r="E56" s="150">
        <v>309</v>
      </c>
      <c r="F56" s="148">
        <f t="shared" si="0"/>
        <v>225</v>
      </c>
      <c r="G56" s="147">
        <f t="shared" si="1"/>
        <v>84</v>
      </c>
      <c r="H56" s="150">
        <v>158</v>
      </c>
      <c r="I56" s="148">
        <v>95</v>
      </c>
      <c r="J56" s="147">
        <v>63</v>
      </c>
      <c r="K56" s="150">
        <v>76</v>
      </c>
      <c r="L56" s="148">
        <v>76</v>
      </c>
      <c r="M56" s="147">
        <v>0</v>
      </c>
      <c r="N56" s="150">
        <v>4</v>
      </c>
      <c r="O56" s="148">
        <v>3</v>
      </c>
      <c r="P56" s="147">
        <v>1</v>
      </c>
      <c r="Q56" s="150">
        <v>71</v>
      </c>
      <c r="R56" s="148">
        <v>51</v>
      </c>
      <c r="S56" s="147">
        <v>20</v>
      </c>
      <c r="U56" s="43"/>
    </row>
    <row r="57" spans="1:21" ht="15.75">
      <c r="A57" s="50"/>
      <c r="B57" s="50"/>
      <c r="C57" s="87">
        <v>15</v>
      </c>
      <c r="D57" s="95" t="s">
        <v>75</v>
      </c>
      <c r="E57" s="96">
        <v>164</v>
      </c>
      <c r="F57" s="96">
        <f t="shared" si="0"/>
        <v>113</v>
      </c>
      <c r="G57" s="96">
        <f t="shared" si="1"/>
        <v>51</v>
      </c>
      <c r="H57" s="96">
        <v>91</v>
      </c>
      <c r="I57" s="96">
        <v>51</v>
      </c>
      <c r="J57" s="96">
        <v>40</v>
      </c>
      <c r="K57" s="96">
        <v>32</v>
      </c>
      <c r="L57" s="96">
        <v>32</v>
      </c>
      <c r="M57" s="96">
        <v>0</v>
      </c>
      <c r="N57" s="96">
        <v>1</v>
      </c>
      <c r="O57" s="96">
        <v>1</v>
      </c>
      <c r="P57" s="96">
        <v>0</v>
      </c>
      <c r="Q57" s="96">
        <v>40</v>
      </c>
      <c r="R57" s="96">
        <v>29</v>
      </c>
      <c r="S57" s="96">
        <v>11</v>
      </c>
      <c r="U57" s="43"/>
    </row>
    <row r="58" spans="1:21" ht="15.75">
      <c r="A58" s="50"/>
      <c r="B58" s="50"/>
      <c r="C58" s="87">
        <v>27</v>
      </c>
      <c r="D58" s="95" t="s">
        <v>39</v>
      </c>
      <c r="E58" s="96">
        <v>7</v>
      </c>
      <c r="F58" s="96">
        <f t="shared" si="0"/>
        <v>4</v>
      </c>
      <c r="G58" s="96">
        <f t="shared" si="1"/>
        <v>3</v>
      </c>
      <c r="H58" s="96">
        <v>2</v>
      </c>
      <c r="I58" s="96">
        <v>0</v>
      </c>
      <c r="J58" s="96">
        <v>2</v>
      </c>
      <c r="K58" s="96">
        <v>3</v>
      </c>
      <c r="L58" s="96">
        <v>3</v>
      </c>
      <c r="M58" s="96">
        <v>0</v>
      </c>
      <c r="N58" s="96">
        <v>0</v>
      </c>
      <c r="O58" s="96">
        <v>0</v>
      </c>
      <c r="P58" s="96">
        <v>0</v>
      </c>
      <c r="Q58" s="96">
        <v>2</v>
      </c>
      <c r="R58" s="96">
        <v>1</v>
      </c>
      <c r="S58" s="96">
        <v>1</v>
      </c>
      <c r="U58" s="43"/>
    </row>
    <row r="59" spans="1:21" ht="15.75">
      <c r="A59" s="50"/>
      <c r="B59" s="50"/>
      <c r="C59" s="87">
        <v>32</v>
      </c>
      <c r="D59" s="95" t="s">
        <v>76</v>
      </c>
      <c r="E59" s="96">
        <v>33</v>
      </c>
      <c r="F59" s="96">
        <f t="shared" si="0"/>
        <v>28</v>
      </c>
      <c r="G59" s="96">
        <f t="shared" si="1"/>
        <v>5</v>
      </c>
      <c r="H59" s="96">
        <v>19</v>
      </c>
      <c r="I59" s="96">
        <v>15</v>
      </c>
      <c r="J59" s="96">
        <v>4</v>
      </c>
      <c r="K59" s="96">
        <v>10</v>
      </c>
      <c r="L59" s="96">
        <v>10</v>
      </c>
      <c r="M59" s="96">
        <v>0</v>
      </c>
      <c r="N59" s="96">
        <v>1</v>
      </c>
      <c r="O59" s="96">
        <v>1</v>
      </c>
      <c r="P59" s="96">
        <v>0</v>
      </c>
      <c r="Q59" s="96">
        <v>3</v>
      </c>
      <c r="R59" s="96">
        <v>2</v>
      </c>
      <c r="S59" s="96">
        <v>1</v>
      </c>
      <c r="U59" s="43"/>
    </row>
    <row r="60" spans="1:21" ht="15.75">
      <c r="A60" s="50"/>
      <c r="B60" s="50"/>
      <c r="C60" s="87">
        <v>36</v>
      </c>
      <c r="D60" s="95" t="s">
        <v>40</v>
      </c>
      <c r="E60" s="96">
        <v>105</v>
      </c>
      <c r="F60" s="96">
        <f t="shared" si="0"/>
        <v>80</v>
      </c>
      <c r="G60" s="96">
        <f t="shared" si="1"/>
        <v>25</v>
      </c>
      <c r="H60" s="96">
        <v>46</v>
      </c>
      <c r="I60" s="96">
        <v>29</v>
      </c>
      <c r="J60" s="96">
        <v>17</v>
      </c>
      <c r="K60" s="96">
        <v>31</v>
      </c>
      <c r="L60" s="96">
        <v>31</v>
      </c>
      <c r="M60" s="96">
        <v>0</v>
      </c>
      <c r="N60" s="96">
        <v>2</v>
      </c>
      <c r="O60" s="96">
        <v>1</v>
      </c>
      <c r="P60" s="96">
        <v>1</v>
      </c>
      <c r="Q60" s="96">
        <v>26</v>
      </c>
      <c r="R60" s="96">
        <v>19</v>
      </c>
      <c r="S60" s="96">
        <v>7</v>
      </c>
      <c r="U60" s="43"/>
    </row>
    <row r="61" spans="1:21" s="21" customFormat="1" ht="15.75">
      <c r="A61" s="50"/>
      <c r="B61" s="50"/>
      <c r="C61" s="128">
        <v>28</v>
      </c>
      <c r="D61" s="127" t="s">
        <v>89</v>
      </c>
      <c r="E61" s="150">
        <v>1977</v>
      </c>
      <c r="F61" s="148">
        <f t="shared" si="0"/>
        <v>1397</v>
      </c>
      <c r="G61" s="147">
        <f t="shared" si="1"/>
        <v>580</v>
      </c>
      <c r="H61" s="150">
        <v>1014</v>
      </c>
      <c r="I61" s="148">
        <v>574</v>
      </c>
      <c r="J61" s="147">
        <v>440</v>
      </c>
      <c r="K61" s="150">
        <v>516</v>
      </c>
      <c r="L61" s="148">
        <v>511</v>
      </c>
      <c r="M61" s="147">
        <v>5</v>
      </c>
      <c r="N61" s="150">
        <v>28</v>
      </c>
      <c r="O61" s="148">
        <v>17</v>
      </c>
      <c r="P61" s="147">
        <v>11</v>
      </c>
      <c r="Q61" s="150">
        <v>419</v>
      </c>
      <c r="R61" s="148">
        <v>295</v>
      </c>
      <c r="S61" s="147">
        <v>124</v>
      </c>
      <c r="U61" s="43"/>
    </row>
    <row r="62" spans="1:21" s="21" customFormat="1" ht="15.75">
      <c r="A62" s="50"/>
      <c r="B62" s="50"/>
      <c r="C62" s="128">
        <v>30</v>
      </c>
      <c r="D62" s="127" t="s">
        <v>90</v>
      </c>
      <c r="E62" s="150">
        <v>613</v>
      </c>
      <c r="F62" s="148">
        <f t="shared" si="0"/>
        <v>270</v>
      </c>
      <c r="G62" s="147">
        <f t="shared" si="1"/>
        <v>343</v>
      </c>
      <c r="H62" s="150">
        <v>485</v>
      </c>
      <c r="I62" s="148">
        <v>161</v>
      </c>
      <c r="J62" s="147">
        <v>324</v>
      </c>
      <c r="K62" s="150">
        <v>64</v>
      </c>
      <c r="L62" s="148">
        <v>63</v>
      </c>
      <c r="M62" s="147">
        <v>1</v>
      </c>
      <c r="N62" s="150">
        <v>2</v>
      </c>
      <c r="O62" s="148">
        <v>2</v>
      </c>
      <c r="P62" s="147">
        <v>0</v>
      </c>
      <c r="Q62" s="150">
        <v>62</v>
      </c>
      <c r="R62" s="148">
        <v>44</v>
      </c>
      <c r="S62" s="147">
        <v>18</v>
      </c>
      <c r="U62" s="43"/>
    </row>
    <row r="63" spans="1:21" s="21" customFormat="1" ht="15.75">
      <c r="A63" s="50"/>
      <c r="B63" s="50"/>
      <c r="C63" s="128">
        <v>31</v>
      </c>
      <c r="D63" s="127" t="s">
        <v>56</v>
      </c>
      <c r="E63" s="150">
        <v>170</v>
      </c>
      <c r="F63" s="148">
        <f t="shared" si="0"/>
        <v>79</v>
      </c>
      <c r="G63" s="147">
        <f t="shared" si="1"/>
        <v>91</v>
      </c>
      <c r="H63" s="150">
        <v>111</v>
      </c>
      <c r="I63" s="148">
        <v>36</v>
      </c>
      <c r="J63" s="147">
        <v>75</v>
      </c>
      <c r="K63" s="150">
        <v>23</v>
      </c>
      <c r="L63" s="148">
        <v>23</v>
      </c>
      <c r="M63" s="147">
        <v>0</v>
      </c>
      <c r="N63" s="150">
        <v>0</v>
      </c>
      <c r="O63" s="148">
        <v>0</v>
      </c>
      <c r="P63" s="147">
        <v>0</v>
      </c>
      <c r="Q63" s="150">
        <v>36</v>
      </c>
      <c r="R63" s="148">
        <v>20</v>
      </c>
      <c r="S63" s="147">
        <v>16</v>
      </c>
      <c r="U63" s="43"/>
    </row>
    <row r="64" spans="1:21" s="21" customFormat="1" ht="15.75">
      <c r="A64" s="50"/>
      <c r="B64" s="50"/>
      <c r="C64" s="128"/>
      <c r="D64" s="127" t="s">
        <v>57</v>
      </c>
      <c r="E64" s="150">
        <v>376</v>
      </c>
      <c r="F64" s="148">
        <f t="shared" si="0"/>
        <v>252</v>
      </c>
      <c r="G64" s="147">
        <f t="shared" si="1"/>
        <v>124</v>
      </c>
      <c r="H64" s="150">
        <v>192</v>
      </c>
      <c r="I64" s="148">
        <v>105</v>
      </c>
      <c r="J64" s="147">
        <v>87</v>
      </c>
      <c r="K64" s="150">
        <v>102</v>
      </c>
      <c r="L64" s="148">
        <v>101</v>
      </c>
      <c r="M64" s="147">
        <v>1</v>
      </c>
      <c r="N64" s="150">
        <v>3</v>
      </c>
      <c r="O64" s="148">
        <v>1</v>
      </c>
      <c r="P64" s="147">
        <v>2</v>
      </c>
      <c r="Q64" s="150">
        <v>79</v>
      </c>
      <c r="R64" s="148">
        <v>45</v>
      </c>
      <c r="S64" s="147">
        <v>34</v>
      </c>
      <c r="U64" s="43"/>
    </row>
    <row r="65" spans="1:21" ht="15.75">
      <c r="A65" s="50"/>
      <c r="B65" s="50"/>
      <c r="C65" s="87">
        <v>1</v>
      </c>
      <c r="D65" s="95" t="s">
        <v>77</v>
      </c>
      <c r="E65" s="96">
        <v>74</v>
      </c>
      <c r="F65" s="96">
        <f t="shared" si="0"/>
        <v>49</v>
      </c>
      <c r="G65" s="96">
        <f t="shared" si="1"/>
        <v>25</v>
      </c>
      <c r="H65" s="96">
        <v>39</v>
      </c>
      <c r="I65" s="96">
        <v>23</v>
      </c>
      <c r="J65" s="96">
        <v>16</v>
      </c>
      <c r="K65" s="96">
        <v>20</v>
      </c>
      <c r="L65" s="96">
        <v>20</v>
      </c>
      <c r="M65" s="96">
        <v>0</v>
      </c>
      <c r="N65" s="96">
        <v>1</v>
      </c>
      <c r="O65" s="96">
        <v>0</v>
      </c>
      <c r="P65" s="96">
        <v>1</v>
      </c>
      <c r="Q65" s="96">
        <v>14</v>
      </c>
      <c r="R65" s="96">
        <v>6</v>
      </c>
      <c r="S65" s="96">
        <v>8</v>
      </c>
      <c r="U65" s="43"/>
    </row>
    <row r="66" spans="1:21" ht="15.75">
      <c r="A66" s="50"/>
      <c r="B66" s="50"/>
      <c r="C66" s="87">
        <v>20</v>
      </c>
      <c r="D66" s="95" t="s">
        <v>78</v>
      </c>
      <c r="E66" s="96">
        <v>64</v>
      </c>
      <c r="F66" s="96">
        <f t="shared" si="0"/>
        <v>40</v>
      </c>
      <c r="G66" s="96">
        <f t="shared" si="1"/>
        <v>24</v>
      </c>
      <c r="H66" s="96">
        <v>35</v>
      </c>
      <c r="I66" s="96">
        <v>17</v>
      </c>
      <c r="J66" s="96">
        <v>18</v>
      </c>
      <c r="K66" s="96">
        <v>14</v>
      </c>
      <c r="L66" s="96">
        <v>14</v>
      </c>
      <c r="M66" s="96">
        <v>0</v>
      </c>
      <c r="N66" s="96">
        <v>0</v>
      </c>
      <c r="O66" s="96">
        <v>0</v>
      </c>
      <c r="P66" s="96">
        <v>0</v>
      </c>
      <c r="Q66" s="96">
        <v>15</v>
      </c>
      <c r="R66" s="96">
        <v>9</v>
      </c>
      <c r="S66" s="96">
        <v>6</v>
      </c>
      <c r="U66" s="43"/>
    </row>
    <row r="67" spans="1:21" ht="15.75">
      <c r="A67" s="50"/>
      <c r="B67" s="50"/>
      <c r="C67" s="87">
        <v>48</v>
      </c>
      <c r="D67" s="95" t="s">
        <v>79</v>
      </c>
      <c r="E67" s="96">
        <v>238</v>
      </c>
      <c r="F67" s="96">
        <f t="shared" si="0"/>
        <v>163</v>
      </c>
      <c r="G67" s="96">
        <f t="shared" si="1"/>
        <v>75</v>
      </c>
      <c r="H67" s="96">
        <v>118</v>
      </c>
      <c r="I67" s="96">
        <v>65</v>
      </c>
      <c r="J67" s="96">
        <v>53</v>
      </c>
      <c r="K67" s="96">
        <v>68</v>
      </c>
      <c r="L67" s="96">
        <v>67</v>
      </c>
      <c r="M67" s="96">
        <v>1</v>
      </c>
      <c r="N67" s="96">
        <v>2</v>
      </c>
      <c r="O67" s="96">
        <v>1</v>
      </c>
      <c r="P67" s="96">
        <v>1</v>
      </c>
      <c r="Q67" s="96">
        <v>50</v>
      </c>
      <c r="R67" s="96">
        <v>30</v>
      </c>
      <c r="S67" s="96">
        <v>20</v>
      </c>
      <c r="U67" s="43"/>
    </row>
    <row r="68" spans="1:21" s="21" customFormat="1" ht="15.75">
      <c r="A68" s="50"/>
      <c r="B68" s="50"/>
      <c r="C68" s="128">
        <v>26</v>
      </c>
      <c r="D68" s="127" t="s">
        <v>58</v>
      </c>
      <c r="E68" s="150">
        <v>68</v>
      </c>
      <c r="F68" s="148">
        <f t="shared" si="0"/>
        <v>32</v>
      </c>
      <c r="G68" s="147">
        <f t="shared" si="1"/>
        <v>36</v>
      </c>
      <c r="H68" s="150">
        <v>53</v>
      </c>
      <c r="I68" s="148">
        <v>18</v>
      </c>
      <c r="J68" s="147">
        <v>35</v>
      </c>
      <c r="K68" s="150">
        <v>6</v>
      </c>
      <c r="L68" s="148">
        <v>6</v>
      </c>
      <c r="M68" s="147">
        <v>0</v>
      </c>
      <c r="N68" s="150">
        <v>0</v>
      </c>
      <c r="O68" s="148">
        <v>0</v>
      </c>
      <c r="P68" s="147">
        <v>0</v>
      </c>
      <c r="Q68" s="150">
        <v>9</v>
      </c>
      <c r="R68" s="148">
        <v>8</v>
      </c>
      <c r="S68" s="147">
        <v>1</v>
      </c>
      <c r="U68" s="43"/>
    </row>
    <row r="69" spans="1:21" s="21" customFormat="1" ht="15.75">
      <c r="A69" s="50"/>
      <c r="B69" s="50"/>
      <c r="C69" s="128">
        <v>51</v>
      </c>
      <c r="D69" s="127" t="s">
        <v>59</v>
      </c>
      <c r="E69" s="150">
        <v>65</v>
      </c>
      <c r="F69" s="148">
        <f t="shared" si="0"/>
        <v>44</v>
      </c>
      <c r="G69" s="147">
        <f t="shared" si="1"/>
        <v>21</v>
      </c>
      <c r="H69" s="150">
        <v>39</v>
      </c>
      <c r="I69" s="148">
        <v>23</v>
      </c>
      <c r="J69" s="147">
        <v>16</v>
      </c>
      <c r="K69" s="150">
        <v>16</v>
      </c>
      <c r="L69" s="148">
        <v>16</v>
      </c>
      <c r="M69" s="147">
        <v>0</v>
      </c>
      <c r="N69" s="150">
        <v>5</v>
      </c>
      <c r="O69" s="148">
        <v>2</v>
      </c>
      <c r="P69" s="147">
        <v>3</v>
      </c>
      <c r="Q69" s="150">
        <v>5</v>
      </c>
      <c r="R69" s="148">
        <v>3</v>
      </c>
      <c r="S69" s="147">
        <v>2</v>
      </c>
      <c r="U69" s="43"/>
    </row>
    <row r="70" spans="1:21" s="21" customFormat="1" ht="15.75">
      <c r="A70" s="50"/>
      <c r="B70" s="50"/>
      <c r="C70" s="128">
        <v>52</v>
      </c>
      <c r="D70" s="127" t="s">
        <v>60</v>
      </c>
      <c r="E70" s="150">
        <v>80</v>
      </c>
      <c r="F70" s="148">
        <f t="shared" si="0"/>
        <v>39</v>
      </c>
      <c r="G70" s="147">
        <f t="shared" si="1"/>
        <v>41</v>
      </c>
      <c r="H70" s="150">
        <v>69</v>
      </c>
      <c r="I70" s="148">
        <v>31</v>
      </c>
      <c r="J70" s="147">
        <v>38</v>
      </c>
      <c r="K70" s="150">
        <v>5</v>
      </c>
      <c r="L70" s="148">
        <v>5</v>
      </c>
      <c r="M70" s="147">
        <v>0</v>
      </c>
      <c r="N70" s="150">
        <v>0</v>
      </c>
      <c r="O70" s="148">
        <v>0</v>
      </c>
      <c r="P70" s="147">
        <v>0</v>
      </c>
      <c r="Q70" s="150">
        <v>6</v>
      </c>
      <c r="R70" s="148">
        <v>3</v>
      </c>
      <c r="S70" s="147">
        <v>3</v>
      </c>
      <c r="U70" s="43"/>
    </row>
    <row r="71" spans="1:21" ht="3.2" customHeight="1">
      <c r="A71" s="50"/>
      <c r="B71" s="50"/>
      <c r="C71" s="50"/>
      <c r="D71" s="39"/>
      <c r="E71" s="39"/>
      <c r="F71" s="39"/>
      <c r="G71" s="39"/>
      <c r="H71" s="39"/>
      <c r="I71" s="39"/>
      <c r="J71" s="39"/>
      <c r="K71" s="39"/>
      <c r="L71" s="39"/>
      <c r="M71" s="39"/>
      <c r="N71" s="39"/>
      <c r="O71" s="39"/>
      <c r="P71" s="39"/>
      <c r="Q71" s="39"/>
      <c r="R71" s="39"/>
      <c r="S71" s="39"/>
    </row>
    <row r="72" spans="1:21" s="53" customFormat="1" ht="15.6" customHeight="1">
      <c r="A72" s="52"/>
      <c r="B72" s="52"/>
      <c r="C72" s="52"/>
      <c r="D72" s="185"/>
      <c r="E72" s="185"/>
      <c r="F72" s="185"/>
      <c r="G72" s="185"/>
      <c r="H72" s="186"/>
      <c r="I72" s="186"/>
      <c r="J72" s="186"/>
      <c r="K72" s="186"/>
      <c r="L72" s="11"/>
      <c r="M72" s="11"/>
      <c r="N72" s="11"/>
      <c r="O72" s="11"/>
      <c r="P72" s="11"/>
      <c r="Q72" s="11"/>
      <c r="R72" s="11"/>
      <c r="S72" s="11"/>
    </row>
    <row r="73" spans="1:21" s="53" customFormat="1" ht="66.75" customHeight="1">
      <c r="A73" s="52"/>
      <c r="B73" s="52"/>
      <c r="C73" s="154"/>
      <c r="D73" s="154"/>
      <c r="E73" s="194" t="s">
        <v>136</v>
      </c>
      <c r="F73" s="194"/>
      <c r="G73" s="194"/>
      <c r="H73" s="194"/>
      <c r="I73" s="194"/>
      <c r="J73" s="194"/>
      <c r="K73" s="194"/>
      <c r="L73" s="194"/>
      <c r="M73" s="194"/>
      <c r="N73" s="194"/>
      <c r="O73" s="194"/>
      <c r="P73" s="194"/>
      <c r="Q73" s="155"/>
      <c r="R73" s="155"/>
      <c r="S73" s="155"/>
    </row>
    <row r="74" spans="1:21" s="53" customFormat="1" ht="12.75" customHeight="1">
      <c r="A74" s="52"/>
      <c r="B74" s="52"/>
      <c r="C74" s="137"/>
      <c r="D74" s="137"/>
      <c r="E74" s="137"/>
      <c r="F74" s="137"/>
      <c r="G74" s="137"/>
      <c r="H74" s="137"/>
      <c r="I74" s="137"/>
      <c r="J74" s="137"/>
      <c r="K74" s="137"/>
      <c r="L74" s="137"/>
      <c r="M74" s="137"/>
      <c r="N74" s="137"/>
      <c r="O74" s="137"/>
      <c r="P74" s="137"/>
      <c r="Q74" s="137"/>
      <c r="R74" s="137"/>
      <c r="S74" s="137"/>
    </row>
    <row r="75" spans="1:21" s="53" customFormat="1" ht="88.5" customHeight="1">
      <c r="A75" s="52"/>
      <c r="B75" s="52"/>
      <c r="C75" s="184"/>
      <c r="D75" s="184"/>
      <c r="E75" s="184"/>
      <c r="F75" s="184"/>
      <c r="G75" s="184"/>
      <c r="H75" s="184"/>
      <c r="I75" s="184"/>
      <c r="J75" s="184"/>
      <c r="K75" s="184"/>
      <c r="L75" s="184"/>
      <c r="M75" s="184"/>
      <c r="N75" s="184"/>
      <c r="O75" s="184"/>
      <c r="P75" s="184"/>
      <c r="Q75" s="184"/>
      <c r="R75" s="184"/>
      <c r="S75" s="184"/>
    </row>
    <row r="76" spans="1:21" s="140" customFormat="1" ht="42.75" customHeight="1">
      <c r="C76" s="184"/>
      <c r="D76" s="184"/>
      <c r="E76" s="184"/>
      <c r="F76" s="184"/>
      <c r="G76" s="184"/>
      <c r="H76" s="184"/>
      <c r="I76" s="184"/>
      <c r="J76" s="184"/>
      <c r="K76" s="184"/>
      <c r="L76" s="184"/>
      <c r="M76" s="184"/>
      <c r="N76" s="184"/>
      <c r="O76" s="184"/>
      <c r="P76" s="184"/>
      <c r="Q76" s="184"/>
      <c r="R76" s="184"/>
      <c r="S76" s="184"/>
    </row>
    <row r="78" spans="1:21" s="47" customFormat="1" hidden="1">
      <c r="E78" s="55">
        <f>E70+E69+E64+E49+E68+E63+E61++E56+E53+E44+E38+E28+E27+E24+E23+E22+E18+E9+E62</f>
        <v>9750</v>
      </c>
      <c r="F78" s="55"/>
      <c r="G78" s="55"/>
      <c r="H78" s="55">
        <f>H70+H69+H64+H49+H68+H63+H61++H56+H53+H44+H38+H28+H27+H24+H23+H22+H18+H9+H62</f>
        <v>5974</v>
      </c>
      <c r="I78" s="55"/>
      <c r="J78" s="55"/>
      <c r="K78" s="55">
        <f>K70+K69+K64+K49+K68+K63+K61++K56+K53+K44+K38+K28+K27+K24+K23+K22+K18+K9+K62</f>
        <v>1797</v>
      </c>
      <c r="L78" s="55"/>
      <c r="M78" s="55"/>
      <c r="N78" s="55">
        <f>N70+N69+N64+N49+N68+N63+N61++N56+N53+N44+N38+N28+N27+N24+N23+N22+N18+N9+N62</f>
        <v>131</v>
      </c>
      <c r="O78" s="55"/>
      <c r="P78" s="55"/>
      <c r="Q78" s="55"/>
      <c r="R78" s="55"/>
      <c r="S78" s="55">
        <f>S70+S69+S64+S49+S68+S63+S61++S56+S53+S44+S38+S28+S27+S24+S23+S22+S18+S9+S62</f>
        <v>574</v>
      </c>
    </row>
    <row r="79" spans="1:21" hidden="1"/>
    <row r="80" spans="1:21" hidden="1"/>
    <row r="81" spans="5:19" hidden="1"/>
    <row r="82" spans="5:19" hidden="1"/>
    <row r="83" spans="5:19" hidden="1"/>
    <row r="84" spans="5:19" hidden="1"/>
    <row r="85" spans="5:19" hidden="1"/>
    <row r="86" spans="5:19" hidden="1"/>
    <row r="87" spans="5:19" hidden="1"/>
    <row r="94" spans="5:19">
      <c r="E94" s="43"/>
      <c r="F94" s="43"/>
      <c r="G94" s="43"/>
      <c r="H94" s="43"/>
      <c r="I94" s="43"/>
      <c r="J94" s="43"/>
      <c r="K94" s="43"/>
      <c r="L94" s="43"/>
      <c r="M94" s="43"/>
      <c r="N94" s="43"/>
      <c r="O94" s="43"/>
      <c r="P94" s="43"/>
      <c r="Q94" s="43"/>
      <c r="R94" s="43"/>
      <c r="S94" s="43"/>
    </row>
  </sheetData>
  <dataConsolidate/>
  <mergeCells count="16">
    <mergeCell ref="C76:S76"/>
    <mergeCell ref="E5:S5"/>
    <mergeCell ref="H6:J6"/>
    <mergeCell ref="K6:M6"/>
    <mergeCell ref="N6:P6"/>
    <mergeCell ref="Q6:S6"/>
    <mergeCell ref="E6:E7"/>
    <mergeCell ref="D72:K72"/>
    <mergeCell ref="C75:S75"/>
    <mergeCell ref="C6:C7"/>
    <mergeCell ref="D6:D7"/>
    <mergeCell ref="F6:F7"/>
    <mergeCell ref="G6:G7"/>
    <mergeCell ref="E73:P73"/>
    <mergeCell ref="C3:S3"/>
    <mergeCell ref="C2:S2"/>
  </mergeCells>
  <conditionalFormatting sqref="E78:S78">
    <cfRule type="cellIs" dxfId="0" priority="1" operator="equal">
      <formula>E8</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Portada</vt:lpstr>
      <vt:lpstr>Índice</vt:lpstr>
      <vt:lpstr>Prestaciones N y C</vt:lpstr>
      <vt:lpstr>Totales y gasto</vt:lpstr>
      <vt:lpstr>Prestaciones por CC.AA</vt:lpstr>
      <vt:lpstr>Procesos y duraciones media</vt:lpstr>
      <vt:lpstr>Hoja3</vt:lpstr>
      <vt:lpstr>Prestaciones Fam pago Unico</vt:lpstr>
      <vt:lpstr>Pago Unico-Datos Acumulad</vt:lpstr>
      <vt:lpstr>Excedencias</vt:lpstr>
      <vt:lpstr>Total y Variación interanual</vt:lpstr>
      <vt:lpstr>Excedencias por CC.AA</vt:lpstr>
      <vt:lpstr>Excedencias!Área_de_impresión</vt:lpstr>
      <vt:lpstr>'Excedencias por CC.AA'!Área_de_impresión</vt:lpstr>
      <vt:lpstr>Índice!Área_de_impresión</vt:lpstr>
      <vt:lpstr>'Pago Unico-Datos Acumulad'!Área_de_impresión</vt:lpstr>
      <vt:lpstr>Portada!Área_de_impresión</vt:lpstr>
      <vt:lpstr>'Prestaciones Fam pago Unico'!Área_de_impresión</vt:lpstr>
      <vt:lpstr>'Prestaciones N y C'!Área_de_impresión</vt:lpstr>
      <vt:lpstr>'Prestaciones por CC.AA'!Área_de_impresión</vt:lpstr>
      <vt:lpstr>'Procesos y duraciones media'!Área_de_impresión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2026-07-28T17:10:31Z</dcterms:modified>
</cp:coreProperties>
</file>