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0" windowWidth="20730" windowHeight="9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45621"/>
</workbook>
</file>

<file path=xl/calcChain.xml><?xml version="1.0" encoding="utf-8"?>
<calcChain xmlns="http://schemas.openxmlformats.org/spreadsheetml/2006/main">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<sst xmlns="http://schemas.openxmlformats.org/spreadsheetml/2006/main" count="256" uniqueCount="126">
  <si>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</si>
  <si>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</si>
  <si>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</si>
  <si>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</si>
  <si>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</si>
  <si>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</si>
  <si>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</si>
  <si>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</si>
  <si>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</si>
  <si>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</si>
  <si>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</si>
  <si>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</si>
  <si>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</si>
  <si>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</si>
  <si>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</si>
  <si>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</si>
  <si>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</si>
  <si>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</si>
  <si>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</si>
  <si>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</si>
  <si>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</si>
  <si>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</si>
  <si>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</si>
  <si>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</si>
  <si>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</si>
  <si>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</si>
  <si>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</si>
  <si>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</si>
  <si>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</si>
  <si>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</si>
  <si>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</si>
  <si>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</si>
  <si>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</si>
  <si>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</si>
  <si>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</si>
  <si>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</si>
  <si>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</si>
  <si>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</si>
  <si>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</si>
  <si>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</si>
  <si>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</si>
  <si>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</si>
  <si>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</si>
  <si>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</si>
  <si>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</si>
  <si>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</si>
  <si>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</si>
  <si>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</si>
  <si>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</si>
  <si>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</si>
  <si>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</si>
  <si>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</si>
  <si>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</si>
  <si>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</si>
  <si>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</si>
  <si>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</si>
  <si>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</si>
  <si>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</si>
  <si>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</si>
  <si>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</si>
  <si>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</si>
  <si>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</si>
  <si>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</si>
  <si>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</si>
  <si>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</si>
  <si>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</si>
  <si>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</si>
  <si>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</si>
  <si>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</si>
  <si>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</si>
  <si>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</si>
  <si>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</si>
  <si>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</si>
  <si>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</si>
  <si>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</si>
  <si>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</si>
  <si>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</si>
  <si>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</si>
  <si>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</si>
  <si>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</si>
  <si>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Variación 2019/2020</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</si>
  <si>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</si>
  <si>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</si>
  <si>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</si>
  <si>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</si>
  <si>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</si>
  <si>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</si>
  <si>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</si>
  <si>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</si>
  <si>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</si>
  <si>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</si>
  <si>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</si>
  <si>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</si>
  <si>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</si>
  <si>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</si>
  <si>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</si>
  <si>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</si>
  <si>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</si>
  <si>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</si>
  <si>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</si>
  <si>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</si>
  <si>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</si>
  <si>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</si>
  <si>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</si>
  <si>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</si>
  <si>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</si>
  <si>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</si>
  <si>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</si>
  <si>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</si>
  <si>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</si>
  <si>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</si>
  <si>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</si>
  <si>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</si>
  <si>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</si>
  <si>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</si>
  <si>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</si>
  <si>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</si>
  <si>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</si>
  <si>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</si>
  <si>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t>ENERO-DICIEMBRE 2020 (2)</t>
  </si>
  <si>
    <t xml:space="preserve">ENERO - DICIEMBRE 2020 </t>
  </si>
  <si>
    <t>ENERO - DICIEMBRE 2020</t>
  </si>
  <si>
    <t xml:space="preserve">ENERO-DICIEMBRE 2020 </t>
  </si>
  <si>
    <r>
      <t xml:space="preserve">COMPARACIÓN 2019/2020 </t>
    </r>
    <r>
      <rPr>
        <sz val="14"/>
        <rFont val="Calibri"/>
        <family val="2"/>
        <scheme val="minor"/>
      </rPr>
      <t xml:space="preserve"> (Enero -Diciembre)</t>
    </r>
  </si>
  <si>
    <r>
      <rPr>
        <b/>
        <sz val="10"/>
        <rFont val="Calibri"/>
        <family val="2"/>
        <scheme val="minor"/>
      </rPr>
      <t>(3)</t>
    </r>
    <r>
      <rPr>
        <sz val="10"/>
        <rFont val="Calibri"/>
        <family val="2"/>
        <scheme val="minor"/>
      </rPr>
      <t xml:space="preserve"> Esta opción desaparecera el 1 de enero de 2021</t>
    </r>
  </si>
  <si>
    <t>GASTO ENERO/DICIEMBRE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</si>
</sst>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quot;€&quot;"/>
    <numFmt numFmtId="165" formatCode="#,##0\ &quot;€&quot;"/>
  </numFmts>
  <fonts count="69">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26" applyNumberFormat="0" applyAlignment="0" applyProtection="0"/>
    <xf numFmtId="0" fontId="53" fillId="16" borderId="27" applyNumberFormat="0" applyAlignment="0" applyProtection="0"/>
    <xf numFmtId="0" fontId="54" fillId="16" borderId="26" applyNumberFormat="0" applyAlignment="0" applyProtection="0"/>
    <xf numFmtId="0" fontId="55" fillId="0" borderId="28" applyNumberFormat="0" applyFill="0" applyAlignment="0" applyProtection="0"/>
    <xf numFmtId="0" fontId="56" fillId="17" borderId="29"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31"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30" applyNumberFormat="0" applyFont="0" applyAlignment="0" applyProtection="0"/>
    <xf numFmtId="0" fontId="32" fillId="0" borderId="0"/>
    <xf numFmtId="0" fontId="32" fillId="18" borderId="30"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cellStyleXfs>
  <cellXfs count="244">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8" fillId="9" borderId="5" xfId="1" applyFont="1" applyFill="1" applyBorder="1" applyAlignment="1">
      <alignment vertical="center"/>
    </xf>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0" fontId="28" fillId="9" borderId="7" xfId="1" applyFont="1" applyFill="1" applyBorder="1" applyAlignment="1">
      <alignment vertical="center"/>
    </xf>
    <xf numFmtId="10" fontId="23" fillId="0" borderId="0" xfId="1" applyNumberFormat="1" applyFont="1"/>
    <xf numFmtId="0" fontId="27" fillId="9" borderId="9" xfId="1" applyFont="1" applyFill="1" applyBorder="1" applyAlignment="1">
      <alignment horizontal="left" indent="1"/>
    </xf>
    <xf numFmtId="3" fontId="27" fillId="9" borderId="9" xfId="1" applyNumberFormat="1" applyFont="1" applyFill="1" applyBorder="1" applyAlignment="1">
      <alignment horizontal="right" indent="1"/>
    </xf>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0" fontId="28" fillId="2" borderId="9" xfId="1" applyFont="1" applyFill="1" applyBorder="1" applyAlignment="1">
      <alignment horizontal="left" indent="1"/>
    </xf>
    <xf numFmtId="3" fontId="28" fillId="2" borderId="9" xfId="1" applyNumberFormat="1" applyFont="1" applyFill="1" applyBorder="1" applyAlignment="1">
      <alignment horizontal="right" indent="1"/>
    </xf>
    <xf numFmtId="164" fontId="12" fillId="0" borderId="0" xfId="1" applyNumberFormat="1" applyFont="1" applyFill="1" applyBorder="1" applyAlignment="1">
      <alignment horizontal="right" indent="1"/>
    </xf>
    <xf numFmtId="0" fontId="12" fillId="9" borderId="0" xfId="1" applyFont="1" applyFill="1"/>
    <xf numFmtId="0" fontId="27" fillId="9" borderId="5" xfId="1" applyFont="1" applyFill="1" applyBorder="1" applyAlignment="1">
      <alignment horizontal="left" indent="1"/>
    </xf>
    <xf numFmtId="3" fontId="27" fillId="9" borderId="5" xfId="1" applyNumberFormat="1" applyFont="1" applyFill="1" applyBorder="1" applyAlignment="1">
      <alignment horizontal="right" indent="1"/>
    </xf>
    <xf numFmtId="0" fontId="27" fillId="9" borderId="10" xfId="1" applyFont="1" applyFill="1" applyBorder="1" applyAlignment="1">
      <alignment horizontal="left" indent="1"/>
    </xf>
    <xf numFmtId="3" fontId="27" fillId="9" borderId="10" xfId="1" applyNumberFormat="1" applyFont="1" applyFill="1" applyBorder="1" applyAlignment="1">
      <alignment horizontal="right" indent="1"/>
    </xf>
    <xf numFmtId="17" fontId="28" fillId="2" borderId="9" xfId="1" applyNumberFormat="1" applyFont="1" applyFill="1" applyBorder="1" applyAlignment="1">
      <alignment horizontal="left" vertical="center" indent="1"/>
    </xf>
    <xf numFmtId="164" fontId="12" fillId="0" borderId="0" xfId="1" applyNumberFormat="1" applyFont="1"/>
    <xf numFmtId="3" fontId="27" fillId="4" borderId="10" xfId="1" applyNumberFormat="1" applyFont="1" applyFill="1" applyBorder="1" applyAlignment="1">
      <alignment horizontal="right" indent="1"/>
    </xf>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27" fillId="4" borderId="15" xfId="1" applyFont="1" applyFill="1" applyBorder="1" applyAlignment="1">
      <alignment horizontal="center"/>
    </xf>
    <xf numFmtId="0" fontId="27" fillId="4" borderId="13" xfId="1" applyNumberFormat="1" applyFont="1" applyFill="1" applyBorder="1" applyAlignment="1">
      <alignment horizontal="center"/>
    </xf>
    <xf numFmtId="0" fontId="24" fillId="2" borderId="9" xfId="1" applyFont="1" applyFill="1" applyBorder="1" applyAlignment="1">
      <alignment horizontal="right" vertical="center" indent="1"/>
    </xf>
    <xf numFmtId="0" fontId="27" fillId="9" borderId="5" xfId="1" applyFont="1" applyFill="1" applyBorder="1" applyAlignment="1">
      <alignment horizontal="right" vertical="center" indent="1"/>
    </xf>
    <xf numFmtId="0" fontId="28" fillId="2" borderId="9" xfId="1" applyFont="1" applyFill="1" applyBorder="1" applyAlignment="1">
      <alignment horizontal="right" vertical="center" indent="1"/>
    </xf>
    <xf numFmtId="0" fontId="27" fillId="9" borderId="10" xfId="1" applyFont="1" applyFill="1" applyBorder="1" applyAlignment="1">
      <alignment horizontal="right" vertical="center" indent="1"/>
    </xf>
    <xf numFmtId="0" fontId="28" fillId="2" borderId="9" xfId="1" applyNumberFormat="1" applyFont="1" applyFill="1" applyBorder="1" applyAlignment="1">
      <alignment horizontal="right" vertical="center" indent="1"/>
    </xf>
    <xf numFmtId="0" fontId="27" fillId="9" borderId="5" xfId="1" applyNumberFormat="1" applyFont="1" applyFill="1" applyBorder="1" applyAlignment="1">
      <alignment horizontal="right" vertical="center" indent="1"/>
    </xf>
    <xf numFmtId="165" fontId="27" fillId="9" borderId="9" xfId="1" applyNumberFormat="1" applyFont="1" applyFill="1" applyBorder="1" applyAlignment="1">
      <alignment horizontal="right" indent="1"/>
    </xf>
    <xf numFmtId="165" fontId="28" fillId="2" borderId="9" xfId="1" applyNumberFormat="1" applyFont="1" applyFill="1" applyBorder="1" applyAlignment="1">
      <alignment horizontal="right" indent="1"/>
    </xf>
    <xf numFmtId="165" fontId="27" fillId="9" borderId="5" xfId="1" applyNumberFormat="1" applyFont="1" applyFill="1" applyBorder="1" applyAlignment="1">
      <alignment horizontal="right" indent="1"/>
    </xf>
    <xf numFmtId="165" fontId="27" fillId="9" borderId="10" xfId="1" applyNumberFormat="1" applyFont="1" applyFill="1" applyBorder="1" applyAlignment="1">
      <alignment horizontal="right" indent="1"/>
    </xf>
    <xf numFmtId="165" fontId="27" fillId="4" borderId="10" xfId="1" applyNumberFormat="1" applyFont="1" applyFill="1" applyBorder="1" applyAlignment="1">
      <alignment horizontal="right" indent="1"/>
    </xf>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27" fillId="9" borderId="11" xfId="1" applyFont="1" applyFill="1" applyBorder="1" applyAlignment="1">
      <alignment horizontal="center" vertical="center"/>
    </xf>
    <xf numFmtId="0" fontId="34" fillId="0" borderId="0" xfId="1" applyFont="1"/>
    <xf numFmtId="0" fontId="28" fillId="9" borderId="16" xfId="1" applyFont="1" applyFill="1" applyBorder="1" applyAlignment="1">
      <alignment horizontal="center" vertical="center" wrapText="1"/>
    </xf>
    <xf numFmtId="0" fontId="23" fillId="9" borderId="16" xfId="1" applyFont="1" applyFill="1" applyBorder="1" applyAlignment="1">
      <alignment horizontal="center" vertical="center" wrapText="1"/>
    </xf>
    <xf numFmtId="0" fontId="23" fillId="9" borderId="17"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9" borderId="19" xfId="1" applyFont="1" applyFill="1" applyBorder="1" applyAlignment="1">
      <alignment horizontal="center" vertical="center" wrapText="1"/>
    </xf>
    <xf numFmtId="0" fontId="23" fillId="9" borderId="8" xfId="1" applyFont="1" applyFill="1" applyBorder="1" applyAlignment="1">
      <alignment horizontal="center" vertical="center" wrapText="1"/>
    </xf>
    <xf numFmtId="0" fontId="23" fillId="9" borderId="10" xfId="1" applyFont="1" applyFill="1" applyBorder="1" applyAlignment="1">
      <alignment horizontal="center" vertical="center" wrapText="1"/>
    </xf>
    <xf numFmtId="0" fontId="23" fillId="9" borderId="20" xfId="1" applyFont="1" applyFill="1" applyBorder="1" applyAlignment="1">
      <alignment horizontal="center" vertical="center" wrapText="1"/>
    </xf>
    <xf numFmtId="0" fontId="23" fillId="9" borderId="8" xfId="2" applyFont="1" applyFill="1" applyBorder="1" applyAlignment="1">
      <alignment horizontal="center" vertical="center" wrapText="1"/>
    </xf>
    <xf numFmtId="0" fontId="23" fillId="9" borderId="7" xfId="2" applyFont="1" applyFill="1" applyBorder="1" applyAlignment="1">
      <alignment horizontal="center" vertical="center" wrapText="1"/>
    </xf>
    <xf numFmtId="0" fontId="27" fillId="9" borderId="9" xfId="1" applyFont="1" applyFill="1" applyBorder="1"/>
    <xf numFmtId="4" fontId="27" fillId="9" borderId="9" xfId="1" applyNumberFormat="1" applyFont="1" applyFill="1" applyBorder="1" applyAlignment="1">
      <alignment horizontal="right" indent="1"/>
    </xf>
    <xf numFmtId="4" fontId="23" fillId="0" borderId="0" xfId="1" applyNumberFormat="1" applyFont="1"/>
    <xf numFmtId="0" fontId="28" fillId="7" borderId="9" xfId="1" applyFont="1" applyFill="1" applyBorder="1"/>
    <xf numFmtId="3" fontId="28" fillId="7" borderId="9" xfId="1" applyNumberFormat="1" applyFont="1" applyFill="1" applyBorder="1" applyAlignment="1">
      <alignment horizontal="right" indent="1"/>
    </xf>
    <xf numFmtId="4" fontId="28" fillId="7" borderId="9" xfId="1" applyNumberFormat="1" applyFont="1" applyFill="1" applyBorder="1" applyAlignment="1">
      <alignment horizontal="right" indent="1"/>
    </xf>
    <xf numFmtId="0" fontId="27" fillId="9" borderId="5" xfId="1" applyFont="1" applyFill="1" applyBorder="1"/>
    <xf numFmtId="4" fontId="27" fillId="9" borderId="5" xfId="1" applyNumberFormat="1" applyFont="1" applyFill="1" applyBorder="1" applyAlignment="1">
      <alignment horizontal="right" indent="1"/>
    </xf>
    <xf numFmtId="17" fontId="28" fillId="7" borderId="9" xfId="1" applyNumberFormat="1" applyFont="1" applyFill="1" applyBorder="1" applyAlignment="1">
      <alignment vertical="center"/>
    </xf>
    <xf numFmtId="0" fontId="27" fillId="4" borderId="13" xfId="1" applyFont="1" applyFill="1" applyBorder="1" applyAlignment="1">
      <alignment horizontal="center"/>
    </xf>
    <xf numFmtId="4" fontId="27" fillId="4" borderId="10" xfId="1" applyNumberFormat="1" applyFont="1" applyFill="1" applyBorder="1" applyAlignment="1">
      <alignment horizontal="right" indent="1"/>
    </xf>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7" xfId="1" applyFont="1" applyFill="1" applyBorder="1" applyAlignment="1"/>
    <xf numFmtId="0" fontId="36" fillId="5" borderId="9" xfId="1" applyFont="1" applyFill="1" applyBorder="1" applyAlignment="1"/>
    <xf numFmtId="0" fontId="36" fillId="5" borderId="5" xfId="1" applyFont="1" applyFill="1" applyBorder="1" applyAlignment="1">
      <alignment horizontal="center" vertical="center" wrapText="1"/>
    </xf>
    <xf numFmtId="0" fontId="24" fillId="6" borderId="9" xfId="1" applyFont="1" applyFill="1" applyBorder="1"/>
    <xf numFmtId="3" fontId="24" fillId="6" borderId="9" xfId="1" applyNumberFormat="1" applyFont="1" applyFill="1" applyBorder="1"/>
    <xf numFmtId="0" fontId="37" fillId="5" borderId="10" xfId="1" applyFont="1" applyFill="1" applyBorder="1"/>
    <xf numFmtId="3" fontId="37" fillId="5" borderId="10"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27" fillId="10" borderId="5" xfId="3" applyFont="1" applyFill="1" applyBorder="1" applyAlignment="1">
      <alignment horizontal="center" vertical="top"/>
    </xf>
    <xf numFmtId="0" fontId="12" fillId="0" borderId="0" xfId="3" applyFont="1" applyAlignment="1"/>
    <xf numFmtId="0" fontId="27" fillId="10" borderId="7" xfId="3" applyFont="1" applyFill="1" applyBorder="1" applyAlignment="1">
      <alignment horizontal="center"/>
    </xf>
    <xf numFmtId="3" fontId="27" fillId="10" borderId="13" xfId="3" applyNumberFormat="1" applyFont="1" applyFill="1" applyBorder="1" applyAlignment="1">
      <alignment horizontal="center" vertical="center"/>
    </xf>
    <xf numFmtId="3" fontId="27" fillId="10" borderId="14" xfId="3" applyNumberFormat="1" applyFont="1" applyFill="1" applyBorder="1" applyAlignment="1">
      <alignment horizontal="center" vertical="center"/>
    </xf>
    <xf numFmtId="3" fontId="27" fillId="10" borderId="15" xfId="3" applyNumberFormat="1" applyFont="1" applyFill="1" applyBorder="1" applyAlignment="1">
      <alignment horizontal="center" vertical="center"/>
    </xf>
    <xf numFmtId="0" fontId="12" fillId="0" borderId="0" xfId="3" applyFont="1" applyAlignment="1">
      <alignment horizontal="center"/>
    </xf>
    <xf numFmtId="3" fontId="28" fillId="0" borderId="9" xfId="3" applyNumberFormat="1" applyFont="1" applyBorder="1"/>
    <xf numFmtId="3" fontId="28" fillId="0" borderId="12" xfId="3" applyNumberFormat="1" applyFont="1" applyBorder="1" applyAlignment="1">
      <alignment horizontal="right" indent="1"/>
    </xf>
    <xf numFmtId="3" fontId="28" fillId="0" borderId="0" xfId="3" applyNumberFormat="1" applyFont="1" applyBorder="1" applyAlignment="1">
      <alignment horizontal="right" indent="1"/>
    </xf>
    <xf numFmtId="3" fontId="27" fillId="0" borderId="22" xfId="3" applyNumberFormat="1" applyFont="1" applyBorder="1" applyAlignment="1">
      <alignment horizontal="right" indent="1"/>
    </xf>
    <xf numFmtId="3" fontId="28" fillId="0" borderId="9" xfId="3" applyNumberFormat="1" applyFont="1" applyBorder="1" applyAlignment="1">
      <alignment horizontal="right" indent="1"/>
    </xf>
    <xf numFmtId="10" fontId="28" fillId="0" borderId="22" xfId="3" applyNumberFormat="1" applyFont="1" applyBorder="1" applyAlignment="1">
      <alignment horizontal="right" indent="1"/>
    </xf>
    <xf numFmtId="0" fontId="27" fillId="11" borderId="7" xfId="3" applyFont="1" applyFill="1" applyBorder="1"/>
    <xf numFmtId="3" fontId="27" fillId="10" borderId="16" xfId="3" applyNumberFormat="1" applyFont="1" applyFill="1" applyBorder="1" applyAlignment="1">
      <alignment horizontal="right" indent="1"/>
    </xf>
    <xf numFmtId="3" fontId="27" fillId="10" borderId="8" xfId="3" applyNumberFormat="1" applyFont="1" applyFill="1" applyBorder="1" applyAlignment="1">
      <alignment horizontal="right" indent="1"/>
    </xf>
    <xf numFmtId="3" fontId="27" fillId="10" borderId="20" xfId="3" applyNumberFormat="1" applyFont="1" applyFill="1" applyBorder="1" applyAlignment="1">
      <alignment horizontal="right" indent="1"/>
    </xf>
    <xf numFmtId="3" fontId="27" fillId="10" borderId="7" xfId="3" applyNumberFormat="1" applyFont="1" applyFill="1" applyBorder="1" applyAlignment="1">
      <alignment horizontal="right" indent="1"/>
    </xf>
    <xf numFmtId="10" fontId="27" fillId="10" borderId="20" xfId="3" applyNumberFormat="1" applyFont="1" applyFill="1" applyBorder="1" applyAlignment="1">
      <alignment horizontal="right" indent="1"/>
    </xf>
    <xf numFmtId="3" fontId="28" fillId="0" borderId="22" xfId="3" applyNumberFormat="1" applyFont="1" applyBorder="1" applyAlignment="1">
      <alignment horizontal="right" indent="1"/>
    </xf>
    <xf numFmtId="3" fontId="27" fillId="8" borderId="13" xfId="3" applyNumberFormat="1" applyFont="1" applyFill="1" applyBorder="1" applyAlignment="1">
      <alignment horizontal="right" indent="1"/>
    </xf>
    <xf numFmtId="3" fontId="27" fillId="8" borderId="14" xfId="3" applyNumberFormat="1" applyFont="1" applyFill="1" applyBorder="1" applyAlignment="1">
      <alignment horizontal="right" indent="1"/>
    </xf>
    <xf numFmtId="3" fontId="27" fillId="8" borderId="15" xfId="3" applyNumberFormat="1" applyFont="1" applyFill="1" applyBorder="1" applyAlignment="1">
      <alignment horizontal="right" indent="1"/>
    </xf>
    <xf numFmtId="3" fontId="27" fillId="8" borderId="10"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27" fillId="8" borderId="15" xfId="3" applyNumberFormat="1" applyFont="1" applyFill="1" applyBorder="1"/>
    <xf numFmtId="3" fontId="27" fillId="8" borderId="13" xfId="3" applyNumberFormat="1" applyFont="1" applyFill="1" applyBorder="1"/>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3" fontId="12" fillId="0" borderId="0" xfId="1" applyNumberFormat="1" applyFont="1" applyBorder="1"/>
    <xf numFmtId="3" fontId="27" fillId="0" borderId="0" xfId="1" applyNumberFormat="1" applyFont="1" applyFill="1" applyBorder="1" applyAlignment="1">
      <alignment horizontal="right" indent="1"/>
    </xf>
    <xf numFmtId="3" fontId="8" fillId="0" borderId="0" xfId="0" applyNumberFormat="1" applyFont="1" applyAlignment="1">
      <alignment horizontal="right" indent="5"/>
    </xf>
    <xf numFmtId="0" fontId="5" fillId="0" borderId="0" xfId="0" applyFont="1" applyAlignment="1">
      <alignment horizontal="center"/>
    </xf>
    <xf numFmtId="3" fontId="4" fillId="0" borderId="0" xfId="0" applyNumberFormat="1" applyFont="1" applyAlignment="1">
      <alignment horizontal="center" vertical="center"/>
    </xf>
    <xf numFmtId="0" fontId="28" fillId="9" borderId="5" xfId="1" applyFont="1" applyFill="1" applyBorder="1" applyAlignment="1">
      <alignment horizontal="center" vertical="center" wrapText="1"/>
    </xf>
    <xf numFmtId="0" fontId="28" fillId="9" borderId="7" xfId="1" applyFont="1" applyFill="1" applyBorder="1" applyAlignment="1">
      <alignment horizontal="center" vertical="center" wrapText="1"/>
    </xf>
    <xf numFmtId="0" fontId="12" fillId="0" borderId="0" xfId="1" applyFont="1" applyAlignment="1">
      <alignment horizontal="left"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3" borderId="4" xfId="1" applyFont="1" applyFill="1" applyBorder="1" applyAlignment="1">
      <alignment horizontal="center" vertical="center"/>
    </xf>
    <xf numFmtId="0" fontId="27" fillId="9" borderId="6" xfId="1" applyFont="1" applyFill="1" applyBorder="1" applyAlignment="1">
      <alignment horizontal="center" vertical="center" wrapText="1"/>
    </xf>
    <xf numFmtId="0" fontId="27" fillId="9" borderId="8" xfId="1" applyFont="1" applyFill="1" applyBorder="1" applyAlignment="1">
      <alignment horizontal="center" vertical="center" wrapText="1"/>
    </xf>
    <xf numFmtId="0" fontId="27" fillId="9" borderId="5" xfId="1" applyFont="1" applyFill="1" applyBorder="1" applyAlignment="1">
      <alignment horizontal="center" vertical="center" wrapText="1"/>
    </xf>
    <xf numFmtId="0" fontId="27" fillId="9" borderId="7"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7" fillId="9" borderId="13" xfId="1" applyFont="1" applyFill="1" applyBorder="1" applyAlignment="1">
      <alignment horizontal="center" vertical="center" wrapText="1"/>
    </xf>
    <xf numFmtId="0" fontId="28" fillId="9" borderId="14" xfId="1" applyFont="1" applyFill="1" applyBorder="1" applyAlignment="1">
      <alignment horizontal="center" vertical="center"/>
    </xf>
    <xf numFmtId="0" fontId="28" fillId="9" borderId="15" xfId="1" applyFont="1" applyFill="1" applyBorder="1" applyAlignment="1">
      <alignment horizontal="center" vertical="center"/>
    </xf>
    <xf numFmtId="0" fontId="27" fillId="9" borderId="14" xfId="2" applyFont="1" applyFill="1" applyBorder="1" applyAlignment="1">
      <alignment horizontal="center" vertical="center" wrapText="1"/>
    </xf>
    <xf numFmtId="0" fontId="28" fillId="9" borderId="15" xfId="1" applyFont="1" applyFill="1" applyBorder="1" applyAlignment="1">
      <alignment horizontal="center" vertical="center" wrapText="1"/>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5" xfId="3" applyFont="1" applyFill="1" applyBorder="1" applyAlignment="1">
      <alignment horizontal="center" vertical="top" wrapText="1"/>
    </xf>
    <xf numFmtId="0" fontId="28" fillId="10" borderId="7"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8" xfId="1" applyFont="1" applyBorder="1" applyAlignment="1">
      <alignment horizontal="center" vertical="center"/>
    </xf>
    <xf numFmtId="0" fontId="12" fillId="0" borderId="8" xfId="1" applyFont="1" applyBorder="1" applyAlignment="1">
      <alignment horizontal="center" vertical="center"/>
    </xf>
    <xf numFmtId="3" fontId="27" fillId="10" borderId="13" xfId="3" applyNumberFormat="1" applyFont="1" applyFill="1" applyBorder="1" applyAlignment="1">
      <alignment horizontal="center" vertical="center"/>
    </xf>
    <xf numFmtId="0" fontId="28" fillId="10" borderId="14" xfId="1" applyFont="1" applyFill="1" applyBorder="1" applyAlignment="1">
      <alignment horizontal="center" vertical="center"/>
    </xf>
    <xf numFmtId="0" fontId="28" fillId="10" borderId="15" xfId="1" applyFont="1" applyFill="1" applyBorder="1" applyAlignment="1">
      <alignment horizontal="center" vertical="center"/>
    </xf>
    <xf numFmtId="3" fontId="27" fillId="10" borderId="11" xfId="3" applyNumberFormat="1" applyFont="1" applyFill="1" applyBorder="1" applyAlignment="1">
      <alignment horizontal="center" vertical="center"/>
    </xf>
    <xf numFmtId="0" fontId="28" fillId="10" borderId="16" xfId="1" applyFont="1" applyFill="1" applyBorder="1" applyAlignment="1">
      <alignment horizontal="center" vertical="center"/>
    </xf>
    <xf numFmtId="3" fontId="27" fillId="10" borderId="5" xfId="3" applyNumberFormat="1" applyFont="1" applyFill="1" applyBorder="1" applyAlignment="1">
      <alignment horizontal="center" vertical="center"/>
    </xf>
    <xf numFmtId="0" fontId="28" fillId="10" borderId="7" xfId="1" applyFont="1" applyFill="1" applyBorder="1" applyAlignment="1">
      <alignment horizontal="center" vertical="center"/>
    </xf>
    <xf numFmtId="3" fontId="27" fillId="10" borderId="21" xfId="3" applyNumberFormat="1" applyFont="1" applyFill="1" applyBorder="1" applyAlignment="1">
      <alignment horizontal="center" vertical="center"/>
    </xf>
    <xf numFmtId="0" fontId="28" fillId="10" borderId="20" xfId="1"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1">
    <cellStyle name="20% - Énfasis1" xfId="21" builtinId="30" customBuiltin="1"/>
    <cellStyle name="20% - Énfasis1 2" xfId="49"/>
    <cellStyle name="20% - Énfasis2" xfId="25" builtinId="34" customBuiltin="1"/>
    <cellStyle name="20% - Énfasis2 2" xfId="51"/>
    <cellStyle name="20% - Énfasis3" xfId="29" builtinId="38" customBuiltin="1"/>
    <cellStyle name="20% - Énfasis3 2" xfId="53"/>
    <cellStyle name="20% - Énfasis4" xfId="33" builtinId="42" customBuiltin="1"/>
    <cellStyle name="20% - Énfasis4 2" xfId="55"/>
    <cellStyle name="20% - Énfasis5" xfId="37" builtinId="46" customBuiltin="1"/>
    <cellStyle name="20% - Énfasis5 2" xfId="57"/>
    <cellStyle name="20% - Énfasis6" xfId="41" builtinId="50" customBuiltin="1"/>
    <cellStyle name="20% - Énfasis6 2" xfId="59"/>
    <cellStyle name="40% - Énfasis1" xfId="22" builtinId="31" customBuiltin="1"/>
    <cellStyle name="40% - Énfasis1 2" xfId="50"/>
    <cellStyle name="40% - Énfasis2" xfId="26" builtinId="35" customBuiltin="1"/>
    <cellStyle name="40% - Énfasis2 2" xfId="52"/>
    <cellStyle name="40% - Énfasis3" xfId="30" builtinId="39" customBuiltin="1"/>
    <cellStyle name="40% - Énfasis3 2" xfId="54"/>
    <cellStyle name="40% - Énfasis4" xfId="34" builtinId="43" customBuiltin="1"/>
    <cellStyle name="40% - Énfasis4 2" xfId="56"/>
    <cellStyle name="40% - Énfasis5" xfId="38" builtinId="47" customBuiltin="1"/>
    <cellStyle name="40% - Énfasis5 2" xfId="58"/>
    <cellStyle name="40% - Énfasis6" xfId="42" builtinId="51" customBuiltin="1"/>
    <cellStyle name="40% - Énfasis6 2" xfId="6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a" xfId="9" builtinId="26" customBuiltin="1"/>
    <cellStyle name="Cálculo" xfId="14" builtinId="22" customBuiltin="1"/>
    <cellStyle name="Celda de comprobación" xfId="16" builtinId="23" customBuiltin="1"/>
    <cellStyle name="Celda vinculada" xfId="15" builtinId="24"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cellStyle name="Normal 2 2" xfId="45"/>
    <cellStyle name="Normal 3" xfId="44"/>
    <cellStyle name="Normal 3 2" xfId="47"/>
    <cellStyle name="Normal_AFILIADOS INNS_INEM_2002_2005" xfId="2"/>
    <cellStyle name="Normal_afiliaultimo" xfId="3"/>
    <cellStyle name="Notas 2" xfId="46"/>
    <cellStyle name="Notas 3" xfId="48"/>
    <cellStyle name="Salida" xfId="13" builtinId="21" customBuiltin="1"/>
    <cellStyle name="Texto de advertencia" xfId="17" builtinId="11" customBuiltin="1"/>
    <cellStyle name="Texto explicativo" xfId="18" builtinId="53" customBuiltin="1"/>
    <cellStyle name="Título" xfId="4" builtinId="15" customBuiltin="1"/>
    <cellStyle name="Título 1" xfId="5" builtinId="16"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DD9C4"/>
      <color rgb="FFCCCC00"/>
      <color rgb="FF688E4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'Procesos por CC.AA'!$J$7:$J$25</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297744640"/>
        <c:axId val="215787776"/>
      </c:barChart>
      <c:catAx>
        <c:axId val="2977446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215787776"/>
        <c:crosses val="autoZero"/>
        <c:auto val="1"/>
        <c:lblAlgn val="ctr"/>
        <c:lblOffset val="100"/>
        <c:tickLblSkip val="1"/>
        <c:tickMarkSkip val="1"/>
        <c:noMultiLvlLbl val="0"/>
      </c:catAx>
      <c:valAx>
        <c:axId val="215787776"/>
        <c:scaling>
          <c:orientation val="minMax"/>
          <c:max val="40000"/>
          <c:min val="0"/>
        </c:scaling>
        <c:delete val="1"/>
        <c:axPos val="t"/>
        <c:numFmt formatCode="#,##0" sourceLinked="1"/>
        <c:majorTickMark val="out"/>
        <c:minorTickMark val="none"/>
        <c:tickLblPos val="none"/>
        <c:crossAx val="2977446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74039424"/>
        <c:axId val="174040960"/>
      </c:barChart>
      <c:catAx>
        <c:axId val="174039424"/>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74040960"/>
        <c:crosses val="autoZero"/>
        <c:auto val="1"/>
        <c:lblAlgn val="ctr"/>
        <c:lblOffset val="100"/>
        <c:tickLblSkip val="4"/>
        <c:tickMarkSkip val="1"/>
        <c:noMultiLvlLbl val="0"/>
      </c:catAx>
      <c:valAx>
        <c:axId val="17404096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7403942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'Procesos por CC.AA'!$J$7:$J$25</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74062592"/>
        <c:axId val="174068480"/>
      </c:barChart>
      <c:catAx>
        <c:axId val="174062592"/>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74068480"/>
        <c:crosses val="autoZero"/>
        <c:auto val="0"/>
        <c:lblAlgn val="ctr"/>
        <c:lblOffset val="100"/>
        <c:tickLblSkip val="1"/>
        <c:tickMarkSkip val="1"/>
        <c:noMultiLvlLbl val="0"/>
      </c:catAx>
      <c:valAx>
        <c:axId val="174068480"/>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74062592"/>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howLegendKey val="0"/>
            <c:showVal val="1"/>
            <c:showCatName val="0"/>
            <c:showSerName val="0"/>
            <c:showPercent val="0"/>
            <c:showBubbleSize val="0"/>
            <c:showLeaderLines val="0"/>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82160</c:v>
                </c:pt>
                <c:pt idx="1">
                  <c:v>13266</c:v>
                </c:pt>
                <c:pt idx="2">
                  <c:v>6604</c:v>
                </c:pt>
                <c:pt idx="3">
                  <c:v>12404</c:v>
                </c:pt>
                <c:pt idx="4">
                  <c:v>16383</c:v>
                </c:pt>
                <c:pt idx="5">
                  <c:v>5054</c:v>
                </c:pt>
                <c:pt idx="6">
                  <c:v>20323</c:v>
                </c:pt>
                <c:pt idx="7">
                  <c:v>19919</c:v>
                </c:pt>
                <c:pt idx="8">
                  <c:v>83357</c:v>
                </c:pt>
                <c:pt idx="9">
                  <c:v>9890</c:v>
                </c:pt>
                <c:pt idx="10">
                  <c:v>22458</c:v>
                </c:pt>
                <c:pt idx="11">
                  <c:v>75512</c:v>
                </c:pt>
                <c:pt idx="12">
                  <c:v>18163</c:v>
                </c:pt>
                <c:pt idx="13">
                  <c:v>6807</c:v>
                </c:pt>
                <c:pt idx="14">
                  <c:v>2987</c:v>
                </c:pt>
                <c:pt idx="15">
                  <c:v>46303</c:v>
                </c:pt>
                <c:pt idx="16">
                  <c:v>22866</c:v>
                </c:pt>
                <c:pt idx="17">
                  <c:v>479</c:v>
                </c:pt>
                <c:pt idx="18">
                  <c:v>788</c:v>
                </c:pt>
              </c:numCache>
            </c:numRef>
          </c:val>
        </c:ser>
        <c:dLbls>
          <c:showLegendKey val="0"/>
          <c:showVal val="0"/>
          <c:showCatName val="0"/>
          <c:showSerName val="0"/>
          <c:showPercent val="0"/>
          <c:showBubbleSize val="0"/>
        </c:dLbls>
        <c:gapWidth val="54"/>
        <c:axId val="174109056"/>
        <c:axId val="174110592"/>
      </c:barChart>
      <c:catAx>
        <c:axId val="174109056"/>
        <c:scaling>
          <c:orientation val="maxMin"/>
        </c:scaling>
        <c:delete val="0"/>
        <c:axPos val="l"/>
        <c:majorTickMark val="out"/>
        <c:minorTickMark val="none"/>
        <c:tickLblPos val="nextTo"/>
        <c:txPr>
          <a:bodyPr/>
          <a:lstStyle/>
          <a:p>
            <a:pPr>
              <a:defRPr sz="1100">
                <a:solidFill>
                  <a:schemeClr val="tx1"/>
                </a:solidFill>
              </a:defRPr>
            </a:pPr>
            <a:endParaRPr lang="es-ES"/>
          </a:p>
        </c:txPr>
        <c:crossAx val="174110592"/>
        <c:crosses val="autoZero"/>
        <c:auto val="1"/>
        <c:lblAlgn val="ctr"/>
        <c:lblOffset val="100"/>
        <c:noMultiLvlLbl val="0"/>
      </c:catAx>
      <c:valAx>
        <c:axId val="174110592"/>
        <c:scaling>
          <c:orientation val="minMax"/>
        </c:scaling>
        <c:delete val="1"/>
        <c:axPos val="t"/>
        <c:numFmt formatCode="#,##0" sourceLinked="1"/>
        <c:majorTickMark val="out"/>
        <c:minorTickMark val="none"/>
        <c:tickLblPos val="nextTo"/>
        <c:crossAx val="17410905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howLegendKey val="0"/>
            <c:showVal val="1"/>
            <c:showCatName val="0"/>
            <c:showSerName val="0"/>
            <c:showPercent val="0"/>
            <c:showBubbleSize val="0"/>
            <c:showLeaderLines val="0"/>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6114</c:v>
                </c:pt>
                <c:pt idx="1">
                  <c:v>2223</c:v>
                </c:pt>
                <c:pt idx="2">
                  <c:v>576</c:v>
                </c:pt>
                <c:pt idx="3">
                  <c:v>1285</c:v>
                </c:pt>
                <c:pt idx="4">
                  <c:v>755</c:v>
                </c:pt>
                <c:pt idx="5">
                  <c:v>460</c:v>
                </c:pt>
                <c:pt idx="6">
                  <c:v>3330</c:v>
                </c:pt>
                <c:pt idx="7">
                  <c:v>2263</c:v>
                </c:pt>
                <c:pt idx="8">
                  <c:v>7740</c:v>
                </c:pt>
                <c:pt idx="9">
                  <c:v>5450</c:v>
                </c:pt>
                <c:pt idx="10">
                  <c:v>680</c:v>
                </c:pt>
                <c:pt idx="11">
                  <c:v>1580</c:v>
                </c:pt>
                <c:pt idx="12">
                  <c:v>11541</c:v>
                </c:pt>
                <c:pt idx="13">
                  <c:v>2148</c:v>
                </c:pt>
                <c:pt idx="14">
                  <c:v>1941</c:v>
                </c:pt>
                <c:pt idx="15">
                  <c:v>6098</c:v>
                </c:pt>
                <c:pt idx="16">
                  <c:v>483</c:v>
                </c:pt>
                <c:pt idx="17">
                  <c:v>28</c:v>
                </c:pt>
                <c:pt idx="18">
                  <c:v>28</c:v>
                </c:pt>
              </c:numCache>
            </c:numRef>
          </c:val>
        </c:ser>
        <c:dLbls>
          <c:showLegendKey val="0"/>
          <c:showVal val="0"/>
          <c:showCatName val="0"/>
          <c:showSerName val="0"/>
          <c:showPercent val="0"/>
          <c:showBubbleSize val="0"/>
        </c:dLbls>
        <c:gapWidth val="54"/>
        <c:axId val="216803968"/>
        <c:axId val="216408448"/>
      </c:barChart>
      <c:catAx>
        <c:axId val="216803968"/>
        <c:scaling>
          <c:orientation val="maxMin"/>
        </c:scaling>
        <c:delete val="0"/>
        <c:axPos val="l"/>
        <c:majorTickMark val="out"/>
        <c:minorTickMark val="none"/>
        <c:tickLblPos val="nextTo"/>
        <c:txPr>
          <a:bodyPr/>
          <a:lstStyle/>
          <a:p>
            <a:pPr>
              <a:defRPr sz="1100">
                <a:solidFill>
                  <a:schemeClr val="tx1"/>
                </a:solidFill>
              </a:defRPr>
            </a:pPr>
            <a:endParaRPr lang="es-ES"/>
          </a:p>
        </c:txPr>
        <c:crossAx val="216408448"/>
        <c:crosses val="autoZero"/>
        <c:auto val="1"/>
        <c:lblAlgn val="ctr"/>
        <c:lblOffset val="100"/>
        <c:noMultiLvlLbl val="0"/>
      </c:catAx>
      <c:valAx>
        <c:axId val="216408448"/>
        <c:scaling>
          <c:orientation val="minMax"/>
        </c:scaling>
        <c:delete val="1"/>
        <c:axPos val="t"/>
        <c:numFmt formatCode="#,##0" sourceLinked="1"/>
        <c:majorTickMark val="out"/>
        <c:minorTickMark val="none"/>
        <c:tickLblPos val="nextTo"/>
        <c:crossAx val="216803968"/>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dPt>
          <c:dPt>
            <c:idx val="1"/>
            <c:invertIfNegative val="0"/>
            <c:bubble3D val="0"/>
            <c:spPr>
              <a:solidFill>
                <a:schemeClr val="accent4">
                  <a:lumMod val="75000"/>
                </a:schemeClr>
              </a:solidFill>
            </c:spPr>
          </c:dPt>
          <c:dPt>
            <c:idx val="3"/>
            <c:invertIfNegative val="0"/>
            <c:bubble3D val="0"/>
            <c:spPr>
              <a:solidFill>
                <a:srgbClr val="FFC000"/>
              </a:solidFill>
            </c:spPr>
          </c:dPt>
          <c:dPt>
            <c:idx val="4"/>
            <c:invertIfNegative val="0"/>
            <c:bubble3D val="0"/>
            <c:spPr>
              <a:solidFill>
                <a:schemeClr val="accent4">
                  <a:lumMod val="75000"/>
                </a:schemeClr>
              </a:solidFill>
            </c:spPr>
          </c:dPt>
          <c:dPt>
            <c:idx val="6"/>
            <c:invertIfNegative val="0"/>
            <c:bubble3D val="0"/>
            <c:spPr>
              <a:solidFill>
                <a:srgbClr val="FFC000"/>
              </a:solidFill>
            </c:spPr>
          </c:dPt>
          <c:dPt>
            <c:idx val="7"/>
            <c:invertIfNegative val="0"/>
            <c:bubble3D val="0"/>
            <c:spPr>
              <a:solidFill>
                <a:schemeClr val="accent4">
                  <a:lumMod val="75000"/>
                </a:schemeClr>
              </a:solidFill>
            </c:spPr>
          </c:dPt>
          <c:dLbls>
            <c:txPr>
              <a:bodyPr/>
              <a:lstStyle/>
              <a:p>
                <a:pPr>
                  <a:defRPr sz="1050" b="1"/>
                </a:pPr>
                <a:endParaRPr lang="es-ES"/>
              </a:p>
            </c:txPr>
            <c:showLegendKey val="0"/>
            <c:showVal val="1"/>
            <c:showCatName val="0"/>
            <c:showSerName val="0"/>
            <c:showPercent val="0"/>
            <c:showBubbleSize val="0"/>
            <c:showLeaderLines val="0"/>
          </c:dLbls>
          <c:cat>
            <c:numRef>
              <c:f>'Excedencias por CC.AA'!$J$59:$J$72</c:f>
              <c:numCache>
                <c:formatCode>General</c:formatCode>
                <c:ptCount val="14"/>
              </c:numCache>
            </c:numRef>
          </c:cat>
          <c:val>
            <c:numRef>
              <c:f>'Excedencias por CC.AA'!$K$63:$K$70</c:f>
              <c:numCache>
                <c:formatCode>#,##0</c:formatCode>
                <c:ptCount val="8"/>
                <c:pt idx="0">
                  <c:v>52889</c:v>
                </c:pt>
                <c:pt idx="1">
                  <c:v>47706</c:v>
                </c:pt>
                <c:pt idx="3">
                  <c:v>6557</c:v>
                </c:pt>
                <c:pt idx="4">
                  <c:v>7017</c:v>
                </c:pt>
                <c:pt idx="6">
                  <c:v>59446</c:v>
                </c:pt>
                <c:pt idx="7">
                  <c:v>54723</c:v>
                </c:pt>
              </c:numCache>
            </c:numRef>
          </c:val>
        </c:ser>
        <c:dLbls>
          <c:showLegendKey val="0"/>
          <c:showVal val="0"/>
          <c:showCatName val="0"/>
          <c:showSerName val="0"/>
          <c:showPercent val="0"/>
          <c:showBubbleSize val="0"/>
        </c:dLbls>
        <c:gapWidth val="23"/>
        <c:axId val="216426752"/>
        <c:axId val="216436736"/>
      </c:barChart>
      <c:catAx>
        <c:axId val="216426752"/>
        <c:scaling>
          <c:orientation val="minMax"/>
        </c:scaling>
        <c:delete val="0"/>
        <c:axPos val="b"/>
        <c:numFmt formatCode="General" sourceLinked="1"/>
        <c:majorTickMark val="out"/>
        <c:minorTickMark val="none"/>
        <c:tickLblPos val="nextTo"/>
        <c:crossAx val="216436736"/>
        <c:crosses val="autoZero"/>
        <c:auto val="1"/>
        <c:lblAlgn val="ctr"/>
        <c:lblOffset val="100"/>
        <c:noMultiLvlLbl val="0"/>
      </c:catAx>
      <c:valAx>
        <c:axId val="216436736"/>
        <c:scaling>
          <c:orientation val="minMax"/>
        </c:scaling>
        <c:delete val="1"/>
        <c:axPos val="l"/>
        <c:numFmt formatCode="#,##0" sourceLinked="1"/>
        <c:majorTickMark val="out"/>
        <c:minorTickMark val="none"/>
        <c:tickLblPos val="nextTo"/>
        <c:crossAx val="21642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t>
        <a:bodyPr/>
        <a:lstStyle/>
        <a:p>
          <a:endParaRPr lang="es-ES"/>
        </a:p>
      </dgm:t>
    </dgm:pt>
    <dgm:pt modelId="{2DEE70FF-E5FC-4E65-9D3A-AD34392B7D58}" type="pres">
      <dgm:prSet presAssocID="{A5F5B840-5077-432C-8D9E-8A44A1B1D7EC}" presName="text_2" presStyleLbl="node1" presStyleIdx="1" presStyleCnt="2">
        <dgm:presLayoutVars>
          <dgm:bulletEnabled val="1"/>
        </dgm:presLayoutVars>
      </dgm:prSet>
      <dgm:spPr/>
      <dgm:t>
        <a:bodyPr/>
        <a:lstStyle/>
        <a:p>
          <a:endParaRPr lang="es-ES"/>
        </a:p>
      </dgm:t>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t>
        <a:bodyPr/>
        <a:lstStyle/>
        <a:p>
          <a:endParaRPr lang="es-ES"/>
        </a:p>
      </dgm:t>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lvl="0" algn="l" defTabSz="800100">
            <a:lnSpc>
              <a:spcPct val="90000"/>
            </a:lnSpc>
            <a:spcBef>
              <a:spcPct val="0"/>
            </a:spcBef>
            <a:spcAft>
              <a:spcPct val="35000"/>
            </a:spcAft>
          </a:pPr>
          <a:r>
            <a:rPr lang="es-ES" sz="1800" b="1" kern="1200"/>
            <a:t>PRESTACIÓN DE NACIMIENTO Y</a:t>
          </a:r>
        </a:p>
        <a:p>
          <a:pPr lvl="0" algn="l" defTabSz="800100">
            <a:lnSpc>
              <a:spcPct val="90000"/>
            </a:lnSpc>
            <a:spcBef>
              <a:spcPct val="0"/>
            </a:spcBef>
            <a:spcAft>
              <a:spcPct val="35000"/>
            </a:spcAft>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lvl="0" algn="l" defTabSz="800100">
            <a:lnSpc>
              <a:spcPct val="90000"/>
            </a:lnSpc>
            <a:spcBef>
              <a:spcPct val="0"/>
            </a:spcBef>
            <a:spcAft>
              <a:spcPct val="35000"/>
            </a:spcAft>
          </a:pPr>
          <a:r>
            <a:rPr lang="es-ES" sz="1800" b="1" kern="1200"/>
            <a:t>EXCEDENCIAS POR CUIDADO</a:t>
          </a:r>
        </a:p>
        <a:p>
          <a:pPr lvl="0" algn="l" defTabSz="800100">
            <a:lnSpc>
              <a:spcPct val="90000"/>
            </a:lnSpc>
            <a:spcBef>
              <a:spcPct val="0"/>
            </a:spcBef>
            <a:spcAft>
              <a:spcPct val="35000"/>
            </a:spcAft>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lvl="0" algn="l" defTabSz="800100">
            <a:lnSpc>
              <a:spcPct val="90000"/>
            </a:lnSpc>
            <a:spcBef>
              <a:spcPct val="0"/>
            </a:spcBef>
            <a:spcAft>
              <a:spcPct val="35000"/>
            </a:spcAft>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lvl="0" algn="l" defTabSz="800100">
            <a:lnSpc>
              <a:spcPct val="90000"/>
            </a:lnSpc>
            <a:spcBef>
              <a:spcPct val="0"/>
            </a:spcBef>
            <a:spcAft>
              <a:spcPct val="35000"/>
            </a:spcAft>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86265</xdr:rowOff>
    </xdr:to>
    <xdr:sp macro="" textlink="">
      <xdr:nvSpPr>
        <xdr:cNvPr id="3" name="5 CuadroTexto"/>
        <xdr:cNvSpPr txBox="1"/>
      </xdr:nvSpPr>
      <xdr:spPr>
        <a:xfrm>
          <a:off x="800100" y="1699443"/>
          <a:ext cx="5320125" cy="2768322"/>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mbria" panose="02040503050406030204" pitchFamily="18" charset="0"/>
            </a:rPr>
            <a:t>Prestaciones de la </a:t>
          </a:r>
        </a:p>
        <a:p>
          <a:pPr algn="ctr">
            <a:spcAft>
              <a:spcPts val="1000"/>
            </a:spcAft>
          </a:pPr>
          <a:r>
            <a:rPr lang="es-ES" sz="4400" b="1">
              <a:latin typeface="Cambria" panose="02040503050406030204" pitchFamily="18" charset="0"/>
            </a:rPr>
            <a:t>Seguridad Social</a:t>
          </a:r>
        </a:p>
        <a:p>
          <a:pPr algn="ctr">
            <a:lnSpc>
              <a:spcPct val="115000"/>
            </a:lnSpc>
            <a:spcAft>
              <a:spcPts val="1000"/>
            </a:spcAft>
          </a:pPr>
          <a:endParaRPr lang="es-ES" sz="2800" b="1">
            <a:latin typeface="Cambria" panose="02040503050406030204" pitchFamily="18" charset="0"/>
          </a:endParaRPr>
        </a:p>
        <a:p>
          <a:pPr algn="ctr">
            <a:lnSpc>
              <a:spcPct val="115000"/>
            </a:lnSpc>
            <a:spcAft>
              <a:spcPts val="1000"/>
            </a:spcAft>
          </a:pPr>
          <a:r>
            <a:rPr lang="es-ES" sz="2800" b="1">
              <a:latin typeface="Cambria" panose="02040503050406030204" pitchFamily="18" charset="0"/>
            </a:rPr>
            <a:t>Enero - Diciembre 2020</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190501</xdr:rowOff>
    </xdr:from>
    <xdr:to>
      <xdr:col>15</xdr:col>
      <xdr:colOff>103909</xdr:colOff>
      <xdr:row>32</xdr:row>
      <xdr:rowOff>34637</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449035</xdr:colOff>
      <xdr:row>5</xdr:row>
      <xdr:rowOff>27215</xdr:rowOff>
    </xdr:from>
    <xdr:to>
      <xdr:col>16</xdr:col>
      <xdr:colOff>759773</xdr:colOff>
      <xdr:row>49</xdr:row>
      <xdr:rowOff>102673</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619124</xdr:colOff>
      <xdr:row>54</xdr:row>
      <xdr:rowOff>138112</xdr:rowOff>
    </xdr:from>
    <xdr:to>
      <xdr:col>15</xdr:col>
      <xdr:colOff>66674</xdr:colOff>
      <xdr:row>76</xdr:row>
      <xdr:rowOff>19050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0.40368</cdr:x>
      <cdr:y>0.89442</cdr:y>
    </cdr:from>
    <cdr:to>
      <cdr:x>0.6147</cdr:x>
      <cdr:y>0.97464</cdr:y>
    </cdr:to>
    <cdr:pic>
      <cdr:nvPicPr>
        <cdr:cNvPr id="2" name="6 Imagen"/>
        <cdr:cNvPicPr>
          <a:picLocks xmlns:a="http://schemas.openxmlformats.org/drawingml/2006/main" noChangeAspect="1" noChangeArrowheads="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40796" t="87320" r="40796" b="4324"/>
        <a:stretch xmlns:a="http://schemas.openxmlformats.org/drawingml/2006/main"/>
      </cdr:blipFill>
      <cdr:spPr bwMode="auto">
        <a:xfrm xmlns:a="http://schemas.openxmlformats.org/drawingml/2006/main">
          <a:off x="2022475" y="3079750"/>
          <a:ext cx="1057275" cy="27622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G56"/>
  <sheetViews>
    <sheetView showGridLines="0" showRowColHeaders="0" tabSelected="1" zoomScaleNormal="100" workbookViewId="0">
      <selection activeCell="H29" sqref="H29"/>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
  <sheetViews>
    <sheetView showGridLines="0" showRowColHeaders="0" zoomScaleNormal="100" workbookViewId="0">
      <selection activeCell="C33" sqref="C33"/>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91" t="s">
        <v>110</v>
      </c>
      <c r="C22" s="191"/>
      <c r="D22" s="191"/>
      <c r="E22" s="6"/>
    </row>
    <row r="23" spans="2:5" ht="26.25" customHeight="1">
      <c r="B23" s="192">
        <v>465723</v>
      </c>
      <c r="C23" s="192"/>
      <c r="D23" s="192"/>
      <c r="E23" s="7"/>
    </row>
    <row r="24" spans="2:5" ht="14.25" customHeight="1">
      <c r="B24" s="3"/>
      <c r="C24" s="3"/>
      <c r="D24" s="3"/>
    </row>
    <row r="25" spans="2:5" ht="26.25">
      <c r="B25" s="4" t="s">
        <v>0</v>
      </c>
      <c r="C25" s="3"/>
      <c r="D25" s="5">
        <v>226566</v>
      </c>
    </row>
    <row r="26" spans="2:5" ht="26.25">
      <c r="B26" s="4" t="s">
        <v>1</v>
      </c>
      <c r="C26" s="3"/>
      <c r="D26" s="5">
        <v>239157</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W83"/>
  <sheetViews>
    <sheetView showGridLines="0" showRowColHeaders="0" topLeftCell="B6" zoomScaleNormal="100" workbookViewId="0">
      <pane ySplit="7" topLeftCell="A28" activePane="bottomLeft" state="frozen"/>
      <selection activeCell="C25" sqref="C25"/>
      <selection pane="bottomLeft" activeCell="V29" sqref="V29"/>
    </sheetView>
  </sheetViews>
  <sheetFormatPr baseColWidth="10" defaultRowHeight="12.75"/>
  <cols>
    <col min="1" max="1" width="0" style="14" hidden="1" customWidth="1"/>
    <col min="2" max="2" width="1.42578125" style="14" customWidth="1"/>
    <col min="3" max="3" width="7.28515625" style="14" customWidth="1"/>
    <col min="4" max="4" width="25.85546875" style="14" customWidth="1"/>
    <col min="5" max="5" width="19" style="14" customWidth="1"/>
    <col min="6" max="6" width="20.5703125" style="14" customWidth="1"/>
    <col min="7" max="7" width="19.85546875" style="14" customWidth="1"/>
    <col min="8" max="8" width="24.42578125" style="14" customWidth="1"/>
    <col min="9" max="9" width="9.5703125" style="19" hidden="1" customWidth="1"/>
    <col min="10" max="10" width="7.140625" style="20" hidden="1" customWidth="1"/>
    <col min="11" max="11" width="0" style="14" hidden="1" customWidth="1"/>
    <col min="12" max="14" width="15.85546875" style="14" hidden="1" customWidth="1"/>
    <col min="15" max="15" width="0" style="14" hidden="1" customWidth="1"/>
    <col min="16" max="17" width="11.42578125" style="14"/>
    <col min="18" max="19" width="0" style="14" hidden="1" customWidth="1"/>
    <col min="20" max="16384" width="11.42578125" style="14"/>
  </cols>
  <sheetData>
    <row r="1" spans="1:23" hidden="1"/>
    <row r="2" spans="1:23" hidden="1"/>
    <row r="3" spans="1:23" hidden="1"/>
    <row r="4" spans="1:23" hidden="1"/>
    <row r="5" spans="1:23" hidden="1"/>
    <row r="6" spans="1:23" ht="18.75">
      <c r="D6" s="196" t="s">
        <v>4</v>
      </c>
      <c r="E6" s="196"/>
      <c r="F6" s="196"/>
      <c r="G6" s="196"/>
      <c r="H6" s="197"/>
      <c r="I6" s="21"/>
      <c r="J6" s="22"/>
    </row>
    <row r="7" spans="1:23" ht="20.100000000000001" customHeight="1">
      <c r="D7" s="198" t="s">
        <v>119</v>
      </c>
      <c r="E7" s="198"/>
      <c r="F7" s="198"/>
      <c r="G7" s="198"/>
      <c r="H7" s="199"/>
      <c r="I7" s="21"/>
      <c r="J7" s="22"/>
    </row>
    <row r="8" spans="1:23" ht="5.25" customHeight="1">
      <c r="D8" s="23"/>
      <c r="E8" s="24"/>
      <c r="F8" s="24"/>
      <c r="G8" s="24"/>
      <c r="H8" s="24"/>
      <c r="I8" s="25"/>
      <c r="J8" s="26"/>
    </row>
    <row r="9" spans="1:23" ht="3" customHeight="1">
      <c r="D9" s="27"/>
      <c r="E9" s="24"/>
      <c r="F9" s="24"/>
      <c r="G9" s="24"/>
      <c r="H9" s="24"/>
      <c r="I9" s="25"/>
      <c r="J9" s="26"/>
    </row>
    <row r="10" spans="1:23" s="28" customFormat="1" ht="24.95" hidden="1" customHeight="1" thickTop="1">
      <c r="D10" s="29"/>
      <c r="E10" s="200" t="s">
        <v>5</v>
      </c>
      <c r="F10" s="201"/>
      <c r="G10" s="202"/>
      <c r="H10" s="30"/>
      <c r="I10" s="31"/>
      <c r="J10" s="32"/>
    </row>
    <row r="11" spans="1:23" s="33" customFormat="1" ht="21.4" customHeight="1">
      <c r="C11" s="193" t="s">
        <v>104</v>
      </c>
      <c r="D11" s="34"/>
      <c r="E11" s="203" t="s">
        <v>108</v>
      </c>
      <c r="F11" s="205" t="s">
        <v>6</v>
      </c>
      <c r="G11" s="205" t="s">
        <v>7</v>
      </c>
      <c r="H11" s="205" t="s">
        <v>125</v>
      </c>
      <c r="I11" s="35"/>
      <c r="J11" s="36"/>
      <c r="M11" s="37"/>
    </row>
    <row r="12" spans="1:23" s="33" customFormat="1" ht="24.75" customHeight="1">
      <c r="C12" s="194"/>
      <c r="D12" s="38"/>
      <c r="E12" s="204"/>
      <c r="F12" s="206"/>
      <c r="G12" s="206"/>
      <c r="H12" s="206"/>
      <c r="I12" s="35"/>
      <c r="J12" s="36"/>
      <c r="M12" s="37"/>
    </row>
    <row r="13" spans="1:23" s="28" customFormat="1" ht="16.149999999999999" customHeight="1">
      <c r="A13" s="39"/>
      <c r="B13" s="39"/>
      <c r="C13" s="40"/>
      <c r="D13" s="40" t="s">
        <v>22</v>
      </c>
      <c r="E13" s="41">
        <v>82160</v>
      </c>
      <c r="F13" s="41">
        <v>40505</v>
      </c>
      <c r="G13" s="41">
        <v>41655</v>
      </c>
      <c r="H13" s="78">
        <v>387653453.32000101</v>
      </c>
      <c r="I13" s="42"/>
      <c r="J13" s="43">
        <f>K13-E13</f>
        <v>0</v>
      </c>
      <c r="K13" s="44">
        <f>SUM(F13:G13)</f>
        <v>82160</v>
      </c>
      <c r="L13" s="45">
        <f>SUM(H14:H21)</f>
        <v>387653453.32000005</v>
      </c>
      <c r="M13" s="46">
        <f>L13-H13</f>
        <v>-9.5367431640625E-7</v>
      </c>
      <c r="T13" s="172"/>
      <c r="U13" s="172"/>
      <c r="V13" s="172"/>
      <c r="W13" s="173"/>
    </row>
    <row r="14" spans="1:23" ht="16.149999999999999" customHeight="1">
      <c r="A14" s="39"/>
      <c r="B14" s="39"/>
      <c r="C14" s="72">
        <v>4</v>
      </c>
      <c r="D14" s="47" t="s">
        <v>23</v>
      </c>
      <c r="E14" s="48">
        <v>8492</v>
      </c>
      <c r="F14" s="48">
        <v>4089</v>
      </c>
      <c r="G14" s="48">
        <v>4403</v>
      </c>
      <c r="H14" s="79">
        <v>36715717.969999999</v>
      </c>
      <c r="I14" s="49"/>
      <c r="J14" s="43">
        <f t="shared" ref="J14:J75" si="0">K14-E14</f>
        <v>0</v>
      </c>
      <c r="K14" s="44">
        <f t="shared" ref="K14:K75" si="1">SUM(F14:G14)</f>
        <v>8492</v>
      </c>
      <c r="M14" s="46"/>
      <c r="T14" s="174"/>
      <c r="U14" s="174"/>
      <c r="V14" s="174"/>
      <c r="W14" s="175"/>
    </row>
    <row r="15" spans="1:23" ht="16.149999999999999" customHeight="1">
      <c r="A15" s="39"/>
      <c r="B15" s="39"/>
      <c r="C15" s="72">
        <v>11</v>
      </c>
      <c r="D15" s="47" t="s">
        <v>24</v>
      </c>
      <c r="E15" s="48">
        <v>9910</v>
      </c>
      <c r="F15" s="48">
        <v>4938</v>
      </c>
      <c r="G15" s="48">
        <v>4972</v>
      </c>
      <c r="H15" s="79">
        <v>47713355.409999996</v>
      </c>
      <c r="I15" s="49"/>
      <c r="J15" s="43">
        <f t="shared" si="0"/>
        <v>0</v>
      </c>
      <c r="K15" s="44">
        <f t="shared" si="1"/>
        <v>9910</v>
      </c>
      <c r="M15" s="46"/>
      <c r="T15" s="174"/>
      <c r="U15" s="174"/>
      <c r="V15" s="174"/>
      <c r="W15" s="175"/>
    </row>
    <row r="16" spans="1:23" ht="16.149999999999999" customHeight="1">
      <c r="A16" s="39"/>
      <c r="B16" s="39"/>
      <c r="C16" s="72">
        <v>14</v>
      </c>
      <c r="D16" s="47" t="s">
        <v>25</v>
      </c>
      <c r="E16" s="48">
        <v>7707</v>
      </c>
      <c r="F16" s="48">
        <v>3816</v>
      </c>
      <c r="G16" s="48">
        <v>3891</v>
      </c>
      <c r="H16" s="79">
        <v>35357192.539999999</v>
      </c>
      <c r="I16" s="49"/>
      <c r="J16" s="43">
        <f t="shared" si="0"/>
        <v>0</v>
      </c>
      <c r="K16" s="44">
        <f t="shared" si="1"/>
        <v>7707</v>
      </c>
      <c r="M16" s="46"/>
      <c r="T16" s="174"/>
      <c r="U16" s="174"/>
      <c r="V16" s="174"/>
      <c r="W16" s="175"/>
    </row>
    <row r="17" spans="1:23" ht="16.149999999999999" customHeight="1">
      <c r="A17" s="39"/>
      <c r="B17" s="39"/>
      <c r="C17" s="72">
        <v>18</v>
      </c>
      <c r="D17" s="47" t="s">
        <v>26</v>
      </c>
      <c r="E17" s="48">
        <v>8869</v>
      </c>
      <c r="F17" s="48">
        <v>4379</v>
      </c>
      <c r="G17" s="48">
        <v>4490</v>
      </c>
      <c r="H17" s="79">
        <v>41553813.759999998</v>
      </c>
      <c r="I17" s="49"/>
      <c r="J17" s="43">
        <f t="shared" si="0"/>
        <v>0</v>
      </c>
      <c r="K17" s="44">
        <f t="shared" si="1"/>
        <v>8869</v>
      </c>
      <c r="M17" s="46"/>
      <c r="T17" s="174"/>
      <c r="U17" s="174"/>
      <c r="V17" s="174"/>
      <c r="W17" s="175"/>
    </row>
    <row r="18" spans="1:23" ht="16.149999999999999" customHeight="1">
      <c r="A18" s="39"/>
      <c r="B18" s="39"/>
      <c r="C18" s="72">
        <v>21</v>
      </c>
      <c r="D18" s="47" t="s">
        <v>27</v>
      </c>
      <c r="E18" s="48">
        <v>5849</v>
      </c>
      <c r="F18" s="48">
        <v>2972</v>
      </c>
      <c r="G18" s="48">
        <v>2877</v>
      </c>
      <c r="H18" s="79">
        <v>26007286.02</v>
      </c>
      <c r="I18" s="49"/>
      <c r="J18" s="43">
        <f t="shared" si="0"/>
        <v>0</v>
      </c>
      <c r="K18" s="44">
        <f t="shared" si="1"/>
        <v>5849</v>
      </c>
      <c r="M18" s="46"/>
      <c r="T18" s="174"/>
      <c r="U18" s="174"/>
      <c r="V18" s="174"/>
      <c r="W18" s="175"/>
    </row>
    <row r="19" spans="1:23" ht="16.149999999999999" customHeight="1">
      <c r="A19" s="39"/>
      <c r="B19" s="39"/>
      <c r="C19" s="72">
        <v>23</v>
      </c>
      <c r="D19" s="47" t="s">
        <v>28</v>
      </c>
      <c r="E19" s="48">
        <v>5867</v>
      </c>
      <c r="F19" s="48">
        <v>2872</v>
      </c>
      <c r="G19" s="48">
        <v>2995</v>
      </c>
      <c r="H19" s="79">
        <v>26501849.050000001</v>
      </c>
      <c r="I19" s="49"/>
      <c r="J19" s="43">
        <f t="shared" si="0"/>
        <v>0</v>
      </c>
      <c r="K19" s="44">
        <f t="shared" si="1"/>
        <v>5867</v>
      </c>
      <c r="M19" s="46"/>
      <c r="S19" s="50"/>
      <c r="T19" s="174"/>
      <c r="U19" s="174"/>
      <c r="V19" s="174"/>
      <c r="W19" s="175"/>
    </row>
    <row r="20" spans="1:23" ht="16.149999999999999" customHeight="1">
      <c r="A20" s="39"/>
      <c r="B20" s="39"/>
      <c r="C20" s="72">
        <v>29</v>
      </c>
      <c r="D20" s="47" t="s">
        <v>29</v>
      </c>
      <c r="E20" s="48">
        <v>14880</v>
      </c>
      <c r="F20" s="48">
        <v>7263</v>
      </c>
      <c r="G20" s="48">
        <v>7617</v>
      </c>
      <c r="H20" s="79">
        <v>72582897.930000097</v>
      </c>
      <c r="I20" s="49"/>
      <c r="J20" s="43">
        <f t="shared" si="0"/>
        <v>0</v>
      </c>
      <c r="K20" s="44">
        <f t="shared" si="1"/>
        <v>14880</v>
      </c>
      <c r="M20" s="46"/>
      <c r="T20" s="174"/>
      <c r="U20" s="174"/>
      <c r="V20" s="174"/>
      <c r="W20" s="175"/>
    </row>
    <row r="21" spans="1:23" ht="16.149999999999999" customHeight="1">
      <c r="A21" s="39"/>
      <c r="B21" s="39"/>
      <c r="C21" s="72">
        <v>41</v>
      </c>
      <c r="D21" s="47" t="s">
        <v>30</v>
      </c>
      <c r="E21" s="48">
        <v>20586</v>
      </c>
      <c r="F21" s="48">
        <v>10176</v>
      </c>
      <c r="G21" s="48">
        <v>10410</v>
      </c>
      <c r="H21" s="79">
        <v>101221340.64</v>
      </c>
      <c r="I21" s="49"/>
      <c r="J21" s="43">
        <f t="shared" si="0"/>
        <v>0</v>
      </c>
      <c r="K21" s="44">
        <f t="shared" si="1"/>
        <v>20586</v>
      </c>
      <c r="M21" s="46"/>
      <c r="T21" s="174"/>
      <c r="U21" s="174"/>
      <c r="V21" s="174"/>
      <c r="W21" s="175"/>
    </row>
    <row r="22" spans="1:23" s="28" customFormat="1" ht="16.149999999999999" customHeight="1">
      <c r="A22" s="39"/>
      <c r="B22" s="39"/>
      <c r="C22" s="73"/>
      <c r="D22" s="51" t="s">
        <v>31</v>
      </c>
      <c r="E22" s="52">
        <v>13266</v>
      </c>
      <c r="F22" s="52">
        <v>6269</v>
      </c>
      <c r="G22" s="52">
        <v>6997</v>
      </c>
      <c r="H22" s="80">
        <v>71953865</v>
      </c>
      <c r="I22" s="42"/>
      <c r="J22" s="43">
        <f t="shared" si="0"/>
        <v>0</v>
      </c>
      <c r="K22" s="44">
        <f t="shared" si="1"/>
        <v>13266</v>
      </c>
      <c r="L22" s="45">
        <f>SUM(H23:H25)</f>
        <v>71953865</v>
      </c>
      <c r="M22" s="46">
        <f t="shared" ref="M22:M75" si="2">L22-H22</f>
        <v>0</v>
      </c>
      <c r="T22" s="172"/>
      <c r="U22" s="172"/>
      <c r="V22" s="172"/>
      <c r="W22" s="173"/>
    </row>
    <row r="23" spans="1:23" ht="16.149999999999999" customHeight="1">
      <c r="A23" s="39"/>
      <c r="B23" s="39"/>
      <c r="C23" s="74">
        <v>22</v>
      </c>
      <c r="D23" s="47" t="s">
        <v>32</v>
      </c>
      <c r="E23" s="48">
        <v>2315</v>
      </c>
      <c r="F23" s="48">
        <v>1068</v>
      </c>
      <c r="G23" s="48">
        <v>1247</v>
      </c>
      <c r="H23" s="79">
        <v>11782681.25</v>
      </c>
      <c r="I23" s="49"/>
      <c r="J23" s="43">
        <f t="shared" si="0"/>
        <v>0</v>
      </c>
      <c r="K23" s="44">
        <f t="shared" si="1"/>
        <v>2315</v>
      </c>
      <c r="M23" s="46"/>
      <c r="T23" s="174"/>
      <c r="U23" s="174"/>
      <c r="V23" s="174"/>
      <c r="W23" s="175"/>
    </row>
    <row r="24" spans="1:23" ht="16.149999999999999" customHeight="1">
      <c r="A24" s="39"/>
      <c r="B24" s="39"/>
      <c r="C24" s="74">
        <v>44</v>
      </c>
      <c r="D24" s="47" t="s">
        <v>33</v>
      </c>
      <c r="E24" s="48">
        <v>1447</v>
      </c>
      <c r="F24" s="48">
        <v>634</v>
      </c>
      <c r="G24" s="48">
        <v>813</v>
      </c>
      <c r="H24" s="79">
        <v>6958496.8700000001</v>
      </c>
      <c r="I24" s="49"/>
      <c r="J24" s="43">
        <f t="shared" si="0"/>
        <v>0</v>
      </c>
      <c r="K24" s="44">
        <f t="shared" si="1"/>
        <v>1447</v>
      </c>
      <c r="M24" s="46"/>
      <c r="T24" s="174"/>
      <c r="U24" s="174"/>
      <c r="V24" s="174"/>
      <c r="W24" s="175"/>
    </row>
    <row r="25" spans="1:23" ht="16.149999999999999" customHeight="1">
      <c r="A25" s="39"/>
      <c r="B25" s="39"/>
      <c r="C25" s="74">
        <v>50</v>
      </c>
      <c r="D25" s="47" t="s">
        <v>34</v>
      </c>
      <c r="E25" s="48">
        <v>9504</v>
      </c>
      <c r="F25" s="48">
        <v>4567</v>
      </c>
      <c r="G25" s="48">
        <v>4937</v>
      </c>
      <c r="H25" s="79">
        <v>53212686.880000003</v>
      </c>
      <c r="I25" s="49"/>
      <c r="J25" s="43">
        <f t="shared" si="0"/>
        <v>0</v>
      </c>
      <c r="K25" s="44">
        <f t="shared" si="1"/>
        <v>9504</v>
      </c>
      <c r="M25" s="46"/>
      <c r="T25" s="174"/>
      <c r="U25" s="174"/>
      <c r="V25" s="174"/>
      <c r="W25" s="175"/>
    </row>
    <row r="26" spans="1:23" s="28" customFormat="1" ht="16.149999999999999" customHeight="1">
      <c r="A26" s="39"/>
      <c r="B26" s="39"/>
      <c r="C26" s="73">
        <v>33</v>
      </c>
      <c r="D26" s="51" t="s">
        <v>35</v>
      </c>
      <c r="E26" s="52">
        <v>6604</v>
      </c>
      <c r="F26" s="52">
        <v>3298</v>
      </c>
      <c r="G26" s="52">
        <v>3306</v>
      </c>
      <c r="H26" s="80">
        <v>37106373.030000001</v>
      </c>
      <c r="I26" s="42"/>
      <c r="J26" s="43">
        <f t="shared" si="0"/>
        <v>0</v>
      </c>
      <c r="K26" s="44">
        <f t="shared" si="1"/>
        <v>6604</v>
      </c>
      <c r="L26" s="45">
        <f>SUM(H26)</f>
        <v>37106373.030000001</v>
      </c>
      <c r="M26" s="46">
        <f t="shared" si="2"/>
        <v>0</v>
      </c>
      <c r="T26" s="172"/>
      <c r="U26" s="172"/>
      <c r="V26" s="172"/>
      <c r="W26" s="173"/>
    </row>
    <row r="27" spans="1:23" s="28" customFormat="1" ht="16.149999999999999" customHeight="1">
      <c r="A27" s="39"/>
      <c r="B27" s="39"/>
      <c r="C27" s="75">
        <v>7</v>
      </c>
      <c r="D27" s="53" t="s">
        <v>36</v>
      </c>
      <c r="E27" s="54">
        <v>12404</v>
      </c>
      <c r="F27" s="54">
        <v>6064</v>
      </c>
      <c r="G27" s="54">
        <v>6340</v>
      </c>
      <c r="H27" s="81">
        <v>68516310.489999995</v>
      </c>
      <c r="I27" s="42"/>
      <c r="J27" s="43">
        <f t="shared" si="0"/>
        <v>0</v>
      </c>
      <c r="K27" s="44">
        <f t="shared" si="1"/>
        <v>12404</v>
      </c>
      <c r="L27" s="45">
        <f>SUM(H27)</f>
        <v>68516310.489999995</v>
      </c>
      <c r="M27" s="46">
        <f t="shared" si="2"/>
        <v>0</v>
      </c>
      <c r="T27" s="172"/>
      <c r="U27" s="172"/>
      <c r="V27" s="172"/>
      <c r="W27" s="173"/>
    </row>
    <row r="28" spans="1:23" s="28" customFormat="1" ht="16.149999999999999" customHeight="1">
      <c r="A28" s="39"/>
      <c r="B28" s="39"/>
      <c r="C28" s="73"/>
      <c r="D28" s="51" t="s">
        <v>37</v>
      </c>
      <c r="E28" s="52">
        <v>16383</v>
      </c>
      <c r="F28" s="52">
        <v>8117</v>
      </c>
      <c r="G28" s="52">
        <v>8266</v>
      </c>
      <c r="H28" s="80">
        <v>80973780.079999998</v>
      </c>
      <c r="I28" s="42"/>
      <c r="J28" s="43">
        <f t="shared" si="0"/>
        <v>0</v>
      </c>
      <c r="K28" s="44">
        <f t="shared" si="1"/>
        <v>16383</v>
      </c>
      <c r="L28" s="45">
        <f>SUM(H29:H30)</f>
        <v>80973780.079999998</v>
      </c>
      <c r="M28" s="46">
        <f t="shared" si="2"/>
        <v>0</v>
      </c>
      <c r="T28" s="172"/>
      <c r="U28" s="172"/>
      <c r="V28" s="172"/>
      <c r="W28" s="173"/>
    </row>
    <row r="29" spans="1:23" ht="16.149999999999999" customHeight="1">
      <c r="A29" s="39"/>
      <c r="B29" s="39"/>
      <c r="C29" s="74">
        <v>35</v>
      </c>
      <c r="D29" s="47" t="s">
        <v>38</v>
      </c>
      <c r="E29" s="48">
        <v>8664</v>
      </c>
      <c r="F29" s="48">
        <v>4268</v>
      </c>
      <c r="G29" s="48">
        <v>4396</v>
      </c>
      <c r="H29" s="79">
        <v>43588868.899999999</v>
      </c>
      <c r="I29" s="49"/>
      <c r="J29" s="43">
        <f t="shared" si="0"/>
        <v>0</v>
      </c>
      <c r="K29" s="44">
        <f t="shared" si="1"/>
        <v>8664</v>
      </c>
      <c r="M29" s="46"/>
      <c r="T29" s="174"/>
      <c r="U29" s="174"/>
      <c r="V29" s="174"/>
      <c r="W29" s="175"/>
    </row>
    <row r="30" spans="1:23" ht="16.149999999999999" customHeight="1">
      <c r="A30" s="39"/>
      <c r="B30" s="39"/>
      <c r="C30" s="74">
        <v>38</v>
      </c>
      <c r="D30" s="47" t="s">
        <v>39</v>
      </c>
      <c r="E30" s="48">
        <v>7719</v>
      </c>
      <c r="F30" s="48">
        <v>3849</v>
      </c>
      <c r="G30" s="48">
        <v>3870</v>
      </c>
      <c r="H30" s="79">
        <v>37384911.18</v>
      </c>
      <c r="I30" s="49"/>
      <c r="J30" s="43">
        <f t="shared" si="0"/>
        <v>0</v>
      </c>
      <c r="K30" s="44">
        <f t="shared" si="1"/>
        <v>7719</v>
      </c>
      <c r="M30" s="46"/>
      <c r="T30" s="174"/>
      <c r="U30" s="174"/>
      <c r="V30" s="174"/>
      <c r="W30" s="175"/>
    </row>
    <row r="31" spans="1:23" s="28" customFormat="1" ht="16.149999999999999" customHeight="1">
      <c r="A31" s="39"/>
      <c r="B31" s="39"/>
      <c r="C31" s="73">
        <v>39</v>
      </c>
      <c r="D31" s="51" t="s">
        <v>40</v>
      </c>
      <c r="E31" s="52">
        <v>5054</v>
      </c>
      <c r="F31" s="52">
        <v>2493</v>
      </c>
      <c r="G31" s="52">
        <v>2561</v>
      </c>
      <c r="H31" s="80">
        <v>27216969.510000002</v>
      </c>
      <c r="I31" s="42"/>
      <c r="J31" s="43">
        <f t="shared" si="0"/>
        <v>0</v>
      </c>
      <c r="K31" s="44">
        <f t="shared" si="1"/>
        <v>5054</v>
      </c>
      <c r="L31" s="45">
        <f>SUM(H31)</f>
        <v>27216969.510000002</v>
      </c>
      <c r="M31" s="46">
        <f t="shared" si="2"/>
        <v>0</v>
      </c>
      <c r="T31" s="172"/>
      <c r="U31" s="172"/>
      <c r="V31" s="172"/>
      <c r="W31" s="173"/>
    </row>
    <row r="32" spans="1:23" s="28" customFormat="1" ht="16.149999999999999" customHeight="1">
      <c r="A32" s="39"/>
      <c r="B32" s="39"/>
      <c r="C32" s="73"/>
      <c r="D32" s="51" t="s">
        <v>41</v>
      </c>
      <c r="E32" s="52">
        <v>20323</v>
      </c>
      <c r="F32" s="52">
        <v>9863</v>
      </c>
      <c r="G32" s="52">
        <v>10460</v>
      </c>
      <c r="H32" s="80">
        <v>106475552.48</v>
      </c>
      <c r="I32" s="42"/>
      <c r="J32" s="43">
        <f t="shared" si="0"/>
        <v>0</v>
      </c>
      <c r="K32" s="44">
        <f t="shared" si="1"/>
        <v>20323</v>
      </c>
      <c r="L32" s="45">
        <f>SUM(H33:H41)</f>
        <v>106475552.47999999</v>
      </c>
      <c r="M32" s="46">
        <f t="shared" si="2"/>
        <v>0</v>
      </c>
      <c r="T32" s="172"/>
      <c r="U32" s="172"/>
      <c r="V32" s="172"/>
      <c r="W32" s="173"/>
    </row>
    <row r="33" spans="1:23" ht="16.149999999999999" customHeight="1">
      <c r="A33" s="39"/>
      <c r="B33" s="39"/>
      <c r="C33" s="76">
        <v>5</v>
      </c>
      <c r="D33" s="55" t="s">
        <v>42</v>
      </c>
      <c r="E33" s="48">
        <v>1306</v>
      </c>
      <c r="F33" s="48">
        <v>630</v>
      </c>
      <c r="G33" s="48">
        <v>676</v>
      </c>
      <c r="H33" s="79">
        <v>6452200.5300000003</v>
      </c>
      <c r="I33" s="49"/>
      <c r="J33" s="43">
        <f t="shared" si="0"/>
        <v>0</v>
      </c>
      <c r="K33" s="44">
        <f t="shared" si="1"/>
        <v>1306</v>
      </c>
      <c r="M33" s="46"/>
      <c r="T33" s="174"/>
      <c r="U33" s="174"/>
      <c r="V33" s="174"/>
      <c r="W33" s="175"/>
    </row>
    <row r="34" spans="1:23" ht="16.149999999999999" customHeight="1">
      <c r="A34" s="39"/>
      <c r="B34" s="39"/>
      <c r="C34" s="76">
        <v>9</v>
      </c>
      <c r="D34" s="55" t="s">
        <v>43</v>
      </c>
      <c r="E34" s="48">
        <v>3359</v>
      </c>
      <c r="F34" s="48">
        <v>1611</v>
      </c>
      <c r="G34" s="48">
        <v>1748</v>
      </c>
      <c r="H34" s="79">
        <v>18789236.449999999</v>
      </c>
      <c r="I34" s="49"/>
      <c r="J34" s="43">
        <f t="shared" si="0"/>
        <v>0</v>
      </c>
      <c r="K34" s="44">
        <f t="shared" si="1"/>
        <v>3359</v>
      </c>
      <c r="M34" s="46"/>
      <c r="T34" s="174"/>
      <c r="U34" s="174"/>
      <c r="V34" s="174"/>
      <c r="W34" s="175"/>
    </row>
    <row r="35" spans="1:23" ht="16.149999999999999" customHeight="1">
      <c r="A35" s="39"/>
      <c r="B35" s="39"/>
      <c r="C35" s="76">
        <v>24</v>
      </c>
      <c r="D35" s="47" t="s">
        <v>44</v>
      </c>
      <c r="E35" s="48">
        <v>3121</v>
      </c>
      <c r="F35" s="48">
        <v>1570</v>
      </c>
      <c r="G35" s="48">
        <v>1551</v>
      </c>
      <c r="H35" s="79">
        <v>15747601.24</v>
      </c>
      <c r="I35" s="49"/>
      <c r="J35" s="43">
        <f t="shared" si="0"/>
        <v>0</v>
      </c>
      <c r="K35" s="44">
        <f t="shared" si="1"/>
        <v>3121</v>
      </c>
      <c r="M35" s="46"/>
      <c r="T35" s="174"/>
      <c r="U35" s="174"/>
      <c r="V35" s="174"/>
      <c r="W35" s="175"/>
    </row>
    <row r="36" spans="1:23" ht="16.149999999999999" customHeight="1">
      <c r="A36" s="39"/>
      <c r="B36" s="39"/>
      <c r="C36" s="76">
        <v>34</v>
      </c>
      <c r="D36" s="47" t="s">
        <v>45</v>
      </c>
      <c r="E36" s="48">
        <v>1431</v>
      </c>
      <c r="F36" s="48">
        <v>673</v>
      </c>
      <c r="G36" s="48">
        <v>758</v>
      </c>
      <c r="H36" s="79">
        <v>7363315.1100000003</v>
      </c>
      <c r="I36" s="49"/>
      <c r="J36" s="43">
        <f t="shared" si="0"/>
        <v>0</v>
      </c>
      <c r="K36" s="44">
        <f t="shared" si="1"/>
        <v>1431</v>
      </c>
      <c r="M36" s="46"/>
      <c r="T36" s="174"/>
      <c r="U36" s="174"/>
      <c r="V36" s="174"/>
      <c r="W36" s="175"/>
    </row>
    <row r="37" spans="1:23" ht="16.149999999999999" customHeight="1">
      <c r="A37" s="39"/>
      <c r="B37" s="39"/>
      <c r="C37" s="76">
        <v>37</v>
      </c>
      <c r="D37" s="47" t="s">
        <v>46</v>
      </c>
      <c r="E37" s="48">
        <v>2598</v>
      </c>
      <c r="F37" s="48">
        <v>1306</v>
      </c>
      <c r="G37" s="48">
        <v>1292</v>
      </c>
      <c r="H37" s="79">
        <v>12665513.32</v>
      </c>
      <c r="I37" s="49"/>
      <c r="J37" s="43">
        <f t="shared" si="0"/>
        <v>0</v>
      </c>
      <c r="K37" s="44">
        <f t="shared" si="1"/>
        <v>2598</v>
      </c>
      <c r="M37" s="46"/>
      <c r="T37" s="174"/>
      <c r="U37" s="174"/>
      <c r="V37" s="174"/>
      <c r="W37" s="175"/>
    </row>
    <row r="38" spans="1:23" ht="16.149999999999999" customHeight="1">
      <c r="A38" s="39"/>
      <c r="B38" s="39"/>
      <c r="C38" s="76">
        <v>40</v>
      </c>
      <c r="D38" s="47" t="s">
        <v>47</v>
      </c>
      <c r="E38" s="48">
        <v>1529</v>
      </c>
      <c r="F38" s="48">
        <v>695</v>
      </c>
      <c r="G38" s="48">
        <v>834</v>
      </c>
      <c r="H38" s="79">
        <v>7759445.2300000004</v>
      </c>
      <c r="I38" s="49"/>
      <c r="J38" s="43">
        <f t="shared" si="0"/>
        <v>0</v>
      </c>
      <c r="K38" s="44">
        <f t="shared" si="1"/>
        <v>1529</v>
      </c>
      <c r="M38" s="46"/>
      <c r="R38" s="50"/>
      <c r="T38" s="174"/>
      <c r="U38" s="174"/>
      <c r="V38" s="174"/>
      <c r="W38" s="175"/>
    </row>
    <row r="39" spans="1:23" ht="16.149999999999999" customHeight="1">
      <c r="A39" s="39"/>
      <c r="B39" s="39"/>
      <c r="C39" s="76">
        <v>42</v>
      </c>
      <c r="D39" s="47" t="s">
        <v>48</v>
      </c>
      <c r="E39" s="48">
        <v>1007</v>
      </c>
      <c r="F39" s="48">
        <v>475</v>
      </c>
      <c r="G39" s="48">
        <v>532</v>
      </c>
      <c r="H39" s="79">
        <v>5051564.66</v>
      </c>
      <c r="I39" s="49"/>
      <c r="J39" s="43">
        <f t="shared" si="0"/>
        <v>0</v>
      </c>
      <c r="K39" s="44">
        <f t="shared" si="1"/>
        <v>1007</v>
      </c>
      <c r="M39" s="46"/>
      <c r="T39" s="174"/>
      <c r="U39" s="174"/>
      <c r="V39" s="174"/>
      <c r="W39" s="175"/>
    </row>
    <row r="40" spans="1:23" ht="16.149999999999999" customHeight="1">
      <c r="A40" s="39"/>
      <c r="B40" s="39"/>
      <c r="C40" s="76">
        <v>47</v>
      </c>
      <c r="D40" s="47" t="s">
        <v>49</v>
      </c>
      <c r="E40" s="48">
        <v>4850</v>
      </c>
      <c r="F40" s="48">
        <v>2354</v>
      </c>
      <c r="G40" s="48">
        <v>2496</v>
      </c>
      <c r="H40" s="79">
        <v>27502949.48</v>
      </c>
      <c r="I40" s="49"/>
      <c r="J40" s="43">
        <f t="shared" si="0"/>
        <v>0</v>
      </c>
      <c r="K40" s="44">
        <f t="shared" si="1"/>
        <v>4850</v>
      </c>
      <c r="M40" s="46"/>
      <c r="T40" s="174"/>
      <c r="U40" s="174"/>
      <c r="V40" s="174"/>
      <c r="W40" s="175"/>
    </row>
    <row r="41" spans="1:23" ht="16.149999999999999" customHeight="1">
      <c r="A41" s="39"/>
      <c r="B41" s="39"/>
      <c r="C41" s="76">
        <v>49</v>
      </c>
      <c r="D41" s="47" t="s">
        <v>50</v>
      </c>
      <c r="E41" s="48">
        <v>1122</v>
      </c>
      <c r="F41" s="48">
        <v>549</v>
      </c>
      <c r="G41" s="48">
        <v>573</v>
      </c>
      <c r="H41" s="79">
        <v>5143726.46</v>
      </c>
      <c r="I41" s="49"/>
      <c r="J41" s="43">
        <f t="shared" si="0"/>
        <v>0</v>
      </c>
      <c r="K41" s="44">
        <f t="shared" si="1"/>
        <v>1122</v>
      </c>
      <c r="M41" s="46"/>
      <c r="T41" s="174"/>
      <c r="U41" s="174"/>
      <c r="V41" s="174"/>
      <c r="W41" s="175"/>
    </row>
    <row r="42" spans="1:23" s="28" customFormat="1" ht="16.149999999999999" customHeight="1">
      <c r="A42" s="39"/>
      <c r="B42" s="39"/>
      <c r="C42" s="77"/>
      <c r="D42" s="51" t="s">
        <v>101</v>
      </c>
      <c r="E42" s="52">
        <v>19919</v>
      </c>
      <c r="F42" s="52">
        <v>9106</v>
      </c>
      <c r="G42" s="52">
        <v>10813</v>
      </c>
      <c r="H42" s="80">
        <v>97346276.629999995</v>
      </c>
      <c r="I42" s="42"/>
      <c r="J42" s="43">
        <f t="shared" si="0"/>
        <v>0</v>
      </c>
      <c r="K42" s="44">
        <f t="shared" si="1"/>
        <v>19919</v>
      </c>
      <c r="L42" s="45">
        <f>SUM(H43:H47)</f>
        <v>97346276.629999995</v>
      </c>
      <c r="M42" s="46">
        <f t="shared" si="2"/>
        <v>0</v>
      </c>
      <c r="T42" s="172"/>
      <c r="U42" s="172"/>
      <c r="V42" s="172"/>
      <c r="W42" s="173"/>
    </row>
    <row r="43" spans="1:23" ht="16.149999999999999" customHeight="1">
      <c r="A43" s="39"/>
      <c r="B43" s="39"/>
      <c r="C43" s="76">
        <v>2</v>
      </c>
      <c r="D43" s="47" t="s">
        <v>52</v>
      </c>
      <c r="E43" s="48">
        <v>3798</v>
      </c>
      <c r="F43" s="48">
        <v>1756</v>
      </c>
      <c r="G43" s="48">
        <v>2042</v>
      </c>
      <c r="H43" s="79">
        <v>17871995.800000001</v>
      </c>
      <c r="I43" s="49"/>
      <c r="J43" s="43">
        <f t="shared" si="0"/>
        <v>0</v>
      </c>
      <c r="K43" s="44">
        <f t="shared" si="1"/>
        <v>3798</v>
      </c>
      <c r="M43" s="46"/>
      <c r="T43" s="174"/>
      <c r="U43" s="174"/>
      <c r="V43" s="174"/>
      <c r="W43" s="175"/>
    </row>
    <row r="44" spans="1:23" ht="16.149999999999999" customHeight="1">
      <c r="A44" s="39"/>
      <c r="B44" s="39"/>
      <c r="C44" s="76">
        <v>13</v>
      </c>
      <c r="D44" s="47" t="s">
        <v>53</v>
      </c>
      <c r="E44" s="48">
        <v>4445</v>
      </c>
      <c r="F44" s="48">
        <v>2068</v>
      </c>
      <c r="G44" s="48">
        <v>2377</v>
      </c>
      <c r="H44" s="79">
        <v>21188592.190000001</v>
      </c>
      <c r="I44" s="49"/>
      <c r="J44" s="43">
        <f t="shared" si="0"/>
        <v>0</v>
      </c>
      <c r="K44" s="44">
        <f t="shared" si="1"/>
        <v>4445</v>
      </c>
      <c r="M44" s="46"/>
      <c r="T44" s="174"/>
      <c r="U44" s="174"/>
      <c r="V44" s="174"/>
      <c r="W44" s="175"/>
    </row>
    <row r="45" spans="1:23" ht="16.149999999999999" customHeight="1">
      <c r="A45" s="39"/>
      <c r="B45" s="39"/>
      <c r="C45" s="76">
        <v>16</v>
      </c>
      <c r="D45" s="47" t="s">
        <v>54</v>
      </c>
      <c r="E45" s="48">
        <v>1765</v>
      </c>
      <c r="F45" s="48">
        <v>842</v>
      </c>
      <c r="G45" s="48">
        <v>923</v>
      </c>
      <c r="H45" s="79">
        <v>8279330.8300000001</v>
      </c>
      <c r="I45" s="49"/>
      <c r="J45" s="43">
        <f t="shared" si="0"/>
        <v>0</v>
      </c>
      <c r="K45" s="44">
        <f t="shared" si="1"/>
        <v>1765</v>
      </c>
      <c r="M45" s="46"/>
      <c r="T45" s="174"/>
      <c r="U45" s="174"/>
      <c r="V45" s="174"/>
      <c r="W45" s="175"/>
    </row>
    <row r="46" spans="1:23" ht="16.149999999999999" customHeight="1">
      <c r="A46" s="39"/>
      <c r="B46" s="39"/>
      <c r="C46" s="76">
        <v>19</v>
      </c>
      <c r="D46" s="47" t="s">
        <v>55</v>
      </c>
      <c r="E46" s="48">
        <v>2813</v>
      </c>
      <c r="F46" s="48">
        <v>1292</v>
      </c>
      <c r="G46" s="48">
        <v>1521</v>
      </c>
      <c r="H46" s="79">
        <v>15681124.220000001</v>
      </c>
      <c r="I46" s="49"/>
      <c r="J46" s="43">
        <f t="shared" si="0"/>
        <v>0</v>
      </c>
      <c r="K46" s="44">
        <f t="shared" si="1"/>
        <v>2813</v>
      </c>
      <c r="M46" s="46"/>
      <c r="T46" s="174"/>
      <c r="U46" s="174"/>
      <c r="V46" s="174"/>
      <c r="W46" s="175"/>
    </row>
    <row r="47" spans="1:23" ht="16.149999999999999" customHeight="1">
      <c r="A47" s="39"/>
      <c r="B47" s="39"/>
      <c r="C47" s="76">
        <v>45</v>
      </c>
      <c r="D47" s="47" t="s">
        <v>56</v>
      </c>
      <c r="E47" s="48">
        <v>7098</v>
      </c>
      <c r="F47" s="48">
        <v>3148</v>
      </c>
      <c r="G47" s="48">
        <v>3950</v>
      </c>
      <c r="H47" s="79">
        <v>34325233.590000004</v>
      </c>
      <c r="I47" s="49"/>
      <c r="J47" s="43">
        <f t="shared" si="0"/>
        <v>0</v>
      </c>
      <c r="K47" s="44">
        <f t="shared" si="1"/>
        <v>7098</v>
      </c>
      <c r="M47" s="46"/>
      <c r="T47" s="174"/>
      <c r="U47" s="174"/>
      <c r="V47" s="174"/>
      <c r="W47" s="175"/>
    </row>
    <row r="48" spans="1:23" s="28" customFormat="1" ht="16.149999999999999" customHeight="1">
      <c r="A48" s="39"/>
      <c r="B48" s="39"/>
      <c r="C48" s="77"/>
      <c r="D48" s="51" t="s">
        <v>57</v>
      </c>
      <c r="E48" s="52">
        <v>83357</v>
      </c>
      <c r="F48" s="52">
        <v>40138</v>
      </c>
      <c r="G48" s="52">
        <v>43219</v>
      </c>
      <c r="H48" s="80">
        <v>496351013.00000101</v>
      </c>
      <c r="I48" s="42"/>
      <c r="J48" s="43">
        <f t="shared" si="0"/>
        <v>0</v>
      </c>
      <c r="K48" s="44">
        <f t="shared" si="1"/>
        <v>83357</v>
      </c>
      <c r="L48" s="45">
        <f>SUM(H49:H52)</f>
        <v>496351013.00000095</v>
      </c>
      <c r="M48" s="46">
        <f t="shared" si="2"/>
        <v>0</v>
      </c>
      <c r="T48" s="172"/>
      <c r="U48" s="172"/>
      <c r="V48" s="172"/>
      <c r="W48" s="173"/>
    </row>
    <row r="49" spans="1:23" ht="16.149999999999999" customHeight="1">
      <c r="A49" s="39"/>
      <c r="B49" s="39"/>
      <c r="C49" s="76">
        <v>8</v>
      </c>
      <c r="D49" s="47" t="s">
        <v>58</v>
      </c>
      <c r="E49" s="48">
        <v>62328</v>
      </c>
      <c r="F49" s="48">
        <v>30431</v>
      </c>
      <c r="G49" s="48">
        <v>31897</v>
      </c>
      <c r="H49" s="79">
        <v>385464478.29000098</v>
      </c>
      <c r="I49" s="49"/>
      <c r="J49" s="43">
        <f t="shared" si="0"/>
        <v>0</v>
      </c>
      <c r="K49" s="44">
        <f t="shared" si="1"/>
        <v>62328</v>
      </c>
      <c r="M49" s="46"/>
      <c r="T49" s="174"/>
      <c r="U49" s="174"/>
      <c r="V49" s="174"/>
      <c r="W49" s="175"/>
    </row>
    <row r="50" spans="1:23" ht="16.149999999999999" customHeight="1">
      <c r="A50" s="39"/>
      <c r="B50" s="39"/>
      <c r="C50" s="76">
        <v>17</v>
      </c>
      <c r="D50" s="47" t="s">
        <v>111</v>
      </c>
      <c r="E50" s="48">
        <v>8061</v>
      </c>
      <c r="F50" s="48">
        <v>3720</v>
      </c>
      <c r="G50" s="48">
        <v>4341</v>
      </c>
      <c r="H50" s="79">
        <v>41900939.939999998</v>
      </c>
      <c r="I50" s="49"/>
      <c r="J50" s="43">
        <f t="shared" si="0"/>
        <v>0</v>
      </c>
      <c r="K50" s="44">
        <f t="shared" si="1"/>
        <v>8061</v>
      </c>
      <c r="M50" s="46"/>
      <c r="T50" s="174"/>
      <c r="U50" s="174"/>
      <c r="V50" s="174"/>
      <c r="W50" s="175"/>
    </row>
    <row r="51" spans="1:23" ht="16.149999999999999" customHeight="1">
      <c r="A51" s="39"/>
      <c r="B51" s="39"/>
      <c r="C51" s="76">
        <v>25</v>
      </c>
      <c r="D51" s="47" t="s">
        <v>112</v>
      </c>
      <c r="E51" s="48">
        <v>5004</v>
      </c>
      <c r="F51" s="48">
        <v>2262</v>
      </c>
      <c r="G51" s="48">
        <v>2742</v>
      </c>
      <c r="H51" s="79">
        <v>25494251.09</v>
      </c>
      <c r="I51" s="49"/>
      <c r="J51" s="43">
        <f t="shared" si="0"/>
        <v>0</v>
      </c>
      <c r="K51" s="44">
        <f t="shared" si="1"/>
        <v>5004</v>
      </c>
      <c r="M51" s="46"/>
      <c r="T51" s="174"/>
      <c r="U51" s="174"/>
      <c r="V51" s="174"/>
      <c r="W51" s="175"/>
    </row>
    <row r="52" spans="1:23" ht="16.149999999999999" customHeight="1">
      <c r="A52" s="39"/>
      <c r="B52" s="39"/>
      <c r="C52" s="76">
        <v>43</v>
      </c>
      <c r="D52" s="47" t="s">
        <v>59</v>
      </c>
      <c r="E52" s="48">
        <v>7964</v>
      </c>
      <c r="F52" s="48">
        <v>3725</v>
      </c>
      <c r="G52" s="48">
        <v>4239</v>
      </c>
      <c r="H52" s="79">
        <v>43491343.68</v>
      </c>
      <c r="I52" s="49"/>
      <c r="J52" s="43">
        <f t="shared" si="0"/>
        <v>0</v>
      </c>
      <c r="K52" s="44">
        <f t="shared" si="1"/>
        <v>7964</v>
      </c>
      <c r="M52" s="46"/>
      <c r="T52" s="174"/>
      <c r="U52" s="174"/>
      <c r="V52" s="174"/>
      <c r="W52" s="175"/>
    </row>
    <row r="53" spans="1:23" s="28" customFormat="1" ht="16.149999999999999" customHeight="1">
      <c r="A53" s="39"/>
      <c r="B53" s="39"/>
      <c r="C53" s="77"/>
      <c r="D53" s="51" t="s">
        <v>60</v>
      </c>
      <c r="E53" s="52">
        <v>9890</v>
      </c>
      <c r="F53" s="52">
        <v>4907</v>
      </c>
      <c r="G53" s="52">
        <v>4983</v>
      </c>
      <c r="H53" s="80">
        <v>44158593.82</v>
      </c>
      <c r="I53" s="42"/>
      <c r="J53" s="43">
        <f t="shared" si="0"/>
        <v>0</v>
      </c>
      <c r="K53" s="44">
        <f t="shared" si="1"/>
        <v>9890</v>
      </c>
      <c r="L53" s="45">
        <f>SUM(H54:H55)</f>
        <v>44158593.82</v>
      </c>
      <c r="M53" s="46">
        <f t="shared" si="2"/>
        <v>0</v>
      </c>
      <c r="T53" s="172"/>
      <c r="U53" s="172"/>
      <c r="V53" s="172"/>
      <c r="W53" s="173"/>
    </row>
    <row r="54" spans="1:23" ht="16.149999999999999" customHeight="1">
      <c r="A54" s="39"/>
      <c r="B54" s="39"/>
      <c r="C54" s="76">
        <v>6</v>
      </c>
      <c r="D54" s="47" t="s">
        <v>61</v>
      </c>
      <c r="E54" s="48">
        <v>6672</v>
      </c>
      <c r="F54" s="48">
        <v>3332</v>
      </c>
      <c r="G54" s="48">
        <v>3340</v>
      </c>
      <c r="H54" s="79">
        <v>29636991.469999999</v>
      </c>
      <c r="I54" s="49"/>
      <c r="J54" s="43">
        <f t="shared" si="0"/>
        <v>0</v>
      </c>
      <c r="K54" s="44">
        <f t="shared" si="1"/>
        <v>6672</v>
      </c>
      <c r="M54" s="46"/>
      <c r="T54" s="174"/>
      <c r="U54" s="174"/>
      <c r="V54" s="174"/>
      <c r="W54" s="175"/>
    </row>
    <row r="55" spans="1:23" ht="16.149999999999999" customHeight="1">
      <c r="A55" s="39"/>
      <c r="B55" s="39"/>
      <c r="C55" s="76">
        <v>10</v>
      </c>
      <c r="D55" s="47" t="s">
        <v>62</v>
      </c>
      <c r="E55" s="48">
        <v>3218</v>
      </c>
      <c r="F55" s="48">
        <v>1575</v>
      </c>
      <c r="G55" s="48">
        <v>1643</v>
      </c>
      <c r="H55" s="79">
        <v>14521602.35</v>
      </c>
      <c r="I55" s="49"/>
      <c r="J55" s="43">
        <f t="shared" si="0"/>
        <v>0</v>
      </c>
      <c r="K55" s="44">
        <f t="shared" si="1"/>
        <v>3218</v>
      </c>
      <c r="M55" s="46"/>
      <c r="T55" s="174"/>
      <c r="U55" s="174"/>
      <c r="V55" s="174"/>
      <c r="W55" s="175"/>
    </row>
    <row r="56" spans="1:23" s="28" customFormat="1" ht="16.149999999999999" customHeight="1">
      <c r="A56" s="39"/>
      <c r="B56" s="39"/>
      <c r="C56" s="77"/>
      <c r="D56" s="51" t="s">
        <v>63</v>
      </c>
      <c r="E56" s="52">
        <v>22458</v>
      </c>
      <c r="F56" s="52">
        <v>11341</v>
      </c>
      <c r="G56" s="52">
        <v>11117</v>
      </c>
      <c r="H56" s="80">
        <v>114345287.33</v>
      </c>
      <c r="I56" s="42"/>
      <c r="J56" s="43">
        <f t="shared" si="0"/>
        <v>0</v>
      </c>
      <c r="K56" s="44">
        <f t="shared" si="1"/>
        <v>22458</v>
      </c>
      <c r="L56" s="45">
        <f>SUM(H57:H60)</f>
        <v>114345287.33000001</v>
      </c>
      <c r="M56" s="46">
        <f t="shared" si="2"/>
        <v>0</v>
      </c>
      <c r="T56" s="172"/>
      <c r="U56" s="172"/>
      <c r="V56" s="172"/>
      <c r="W56" s="173"/>
    </row>
    <row r="57" spans="1:23" ht="16.149999999999999" customHeight="1">
      <c r="A57" s="39"/>
      <c r="B57" s="39"/>
      <c r="C57" s="76">
        <v>15</v>
      </c>
      <c r="D57" s="47" t="s">
        <v>113</v>
      </c>
      <c r="E57" s="48">
        <v>9520</v>
      </c>
      <c r="F57" s="48">
        <v>4815</v>
      </c>
      <c r="G57" s="48">
        <v>4705</v>
      </c>
      <c r="H57" s="79">
        <v>50721414.020000003</v>
      </c>
      <c r="I57" s="49"/>
      <c r="J57" s="43">
        <f t="shared" si="0"/>
        <v>0</v>
      </c>
      <c r="K57" s="44">
        <f t="shared" si="1"/>
        <v>9520</v>
      </c>
      <c r="M57" s="46"/>
      <c r="T57" s="174"/>
      <c r="U57" s="174"/>
      <c r="V57" s="174"/>
      <c r="W57" s="175"/>
    </row>
    <row r="58" spans="1:23" ht="16.149999999999999" customHeight="1">
      <c r="A58" s="39"/>
      <c r="B58" s="39"/>
      <c r="C58" s="76">
        <v>27</v>
      </c>
      <c r="D58" s="47" t="s">
        <v>64</v>
      </c>
      <c r="E58" s="48">
        <v>2482</v>
      </c>
      <c r="F58" s="48">
        <v>1238</v>
      </c>
      <c r="G58" s="48">
        <v>1244</v>
      </c>
      <c r="H58" s="79">
        <v>11955211.26</v>
      </c>
      <c r="I58" s="49"/>
      <c r="J58" s="43">
        <f t="shared" si="0"/>
        <v>0</v>
      </c>
      <c r="K58" s="44">
        <f t="shared" si="1"/>
        <v>2482</v>
      </c>
      <c r="M58" s="46"/>
      <c r="T58" s="174"/>
      <c r="U58" s="174"/>
      <c r="V58" s="174"/>
      <c r="W58" s="175"/>
    </row>
    <row r="59" spans="1:23" ht="16.149999999999999" customHeight="1">
      <c r="A59" s="39"/>
      <c r="B59" s="39"/>
      <c r="C59" s="76">
        <v>32</v>
      </c>
      <c r="D59" s="47" t="s">
        <v>114</v>
      </c>
      <c r="E59" s="48">
        <v>2102</v>
      </c>
      <c r="F59" s="48">
        <v>1056</v>
      </c>
      <c r="G59" s="48">
        <v>1046</v>
      </c>
      <c r="H59" s="79">
        <v>9879645.5899999999</v>
      </c>
      <c r="I59" s="49"/>
      <c r="J59" s="43">
        <f t="shared" si="0"/>
        <v>0</v>
      </c>
      <c r="K59" s="44">
        <f t="shared" si="1"/>
        <v>2102</v>
      </c>
      <c r="M59" s="46"/>
      <c r="T59" s="174"/>
      <c r="U59" s="174"/>
      <c r="V59" s="174"/>
      <c r="W59" s="175"/>
    </row>
    <row r="60" spans="1:23" ht="16.149999999999999" customHeight="1">
      <c r="A60" s="39"/>
      <c r="B60" s="39"/>
      <c r="C60" s="76">
        <v>36</v>
      </c>
      <c r="D60" s="47" t="s">
        <v>65</v>
      </c>
      <c r="E60" s="48">
        <v>8354</v>
      </c>
      <c r="F60" s="48">
        <v>4232</v>
      </c>
      <c r="G60" s="48">
        <v>4122</v>
      </c>
      <c r="H60" s="79">
        <v>41789016.460000001</v>
      </c>
      <c r="I60" s="49"/>
      <c r="J60" s="43">
        <f t="shared" si="0"/>
        <v>0</v>
      </c>
      <c r="K60" s="44">
        <f t="shared" si="1"/>
        <v>8354</v>
      </c>
      <c r="M60" s="46"/>
      <c r="T60" s="174"/>
      <c r="U60" s="174"/>
      <c r="V60" s="174"/>
      <c r="W60" s="175"/>
    </row>
    <row r="61" spans="1:23" s="28" customFormat="1" ht="16.149999999999999" customHeight="1">
      <c r="A61" s="39"/>
      <c r="B61" s="39"/>
      <c r="C61" s="77">
        <v>28</v>
      </c>
      <c r="D61" s="51" t="s">
        <v>66</v>
      </c>
      <c r="E61" s="52">
        <v>75512</v>
      </c>
      <c r="F61" s="52">
        <v>37935</v>
      </c>
      <c r="G61" s="52">
        <v>37577</v>
      </c>
      <c r="H61" s="80">
        <v>485922923.06000102</v>
      </c>
      <c r="I61" s="42"/>
      <c r="J61" s="43">
        <f t="shared" si="0"/>
        <v>0</v>
      </c>
      <c r="K61" s="44">
        <f t="shared" si="1"/>
        <v>75512</v>
      </c>
      <c r="L61" s="45">
        <f>SUM(H61)</f>
        <v>485922923.06000102</v>
      </c>
      <c r="M61" s="46">
        <f t="shared" si="2"/>
        <v>0</v>
      </c>
      <c r="T61" s="172"/>
      <c r="U61" s="172"/>
      <c r="V61" s="172"/>
      <c r="W61" s="173"/>
    </row>
    <row r="62" spans="1:23" s="28" customFormat="1" ht="16.149999999999999" customHeight="1">
      <c r="A62" s="39"/>
      <c r="B62" s="39"/>
      <c r="C62" s="77">
        <v>30</v>
      </c>
      <c r="D62" s="51" t="s">
        <v>67</v>
      </c>
      <c r="E62" s="52">
        <v>18163</v>
      </c>
      <c r="F62" s="52">
        <v>8141</v>
      </c>
      <c r="G62" s="52">
        <v>10022</v>
      </c>
      <c r="H62" s="80">
        <v>84512648.760000095</v>
      </c>
      <c r="I62" s="42"/>
      <c r="J62" s="43">
        <f t="shared" si="0"/>
        <v>0</v>
      </c>
      <c r="K62" s="44">
        <f t="shared" si="1"/>
        <v>18163</v>
      </c>
      <c r="L62" s="45">
        <f>SUM(H62)</f>
        <v>84512648.760000095</v>
      </c>
      <c r="M62" s="46">
        <f t="shared" si="2"/>
        <v>0</v>
      </c>
      <c r="T62" s="172"/>
      <c r="U62" s="172"/>
      <c r="V62" s="172"/>
      <c r="W62" s="173"/>
    </row>
    <row r="63" spans="1:23" s="28" customFormat="1" ht="16.149999999999999" customHeight="1">
      <c r="A63" s="39"/>
      <c r="B63" s="39"/>
      <c r="C63" s="77">
        <v>31</v>
      </c>
      <c r="D63" s="51" t="s">
        <v>68</v>
      </c>
      <c r="E63" s="52">
        <v>6807</v>
      </c>
      <c r="F63" s="52">
        <v>3202</v>
      </c>
      <c r="G63" s="52">
        <v>3605</v>
      </c>
      <c r="H63" s="80">
        <v>42481431.299999997</v>
      </c>
      <c r="I63" s="42"/>
      <c r="J63" s="43">
        <f t="shared" si="0"/>
        <v>0</v>
      </c>
      <c r="K63" s="44">
        <f t="shared" si="1"/>
        <v>6807</v>
      </c>
      <c r="L63" s="45">
        <f>SUM(H63)</f>
        <v>42481431.299999997</v>
      </c>
      <c r="M63" s="46">
        <f t="shared" si="2"/>
        <v>0</v>
      </c>
      <c r="T63" s="172"/>
      <c r="U63" s="172"/>
      <c r="V63" s="172"/>
      <c r="W63" s="173"/>
    </row>
    <row r="64" spans="1:23" s="28" customFormat="1" ht="16.149999999999999" customHeight="1">
      <c r="A64" s="39"/>
      <c r="B64" s="39"/>
      <c r="C64" s="77">
        <v>26</v>
      </c>
      <c r="D64" s="51" t="s">
        <v>69</v>
      </c>
      <c r="E64" s="52">
        <v>2987</v>
      </c>
      <c r="F64" s="52">
        <v>1379</v>
      </c>
      <c r="G64" s="52">
        <v>1608</v>
      </c>
      <c r="H64" s="80">
        <v>16720934.210000001</v>
      </c>
      <c r="I64" s="42"/>
      <c r="J64" s="43">
        <f t="shared" si="0"/>
        <v>0</v>
      </c>
      <c r="K64" s="44">
        <f t="shared" si="1"/>
        <v>2987</v>
      </c>
      <c r="L64" s="45">
        <f>SUM(H64)</f>
        <v>16720934.210000001</v>
      </c>
      <c r="M64" s="46">
        <f t="shared" si="2"/>
        <v>0</v>
      </c>
      <c r="T64" s="172"/>
      <c r="U64" s="172"/>
      <c r="V64" s="172"/>
      <c r="W64" s="173"/>
    </row>
    <row r="65" spans="1:23" s="28" customFormat="1" ht="16.149999999999999" customHeight="1">
      <c r="A65" s="39"/>
      <c r="B65" s="39"/>
      <c r="C65" s="77"/>
      <c r="D65" s="51" t="s">
        <v>70</v>
      </c>
      <c r="E65" s="52">
        <v>46303</v>
      </c>
      <c r="F65" s="52">
        <v>21871</v>
      </c>
      <c r="G65" s="52">
        <v>24432</v>
      </c>
      <c r="H65" s="80">
        <v>237833080.77000001</v>
      </c>
      <c r="I65" s="42"/>
      <c r="J65" s="43">
        <f t="shared" si="0"/>
        <v>0</v>
      </c>
      <c r="K65" s="44">
        <f t="shared" si="1"/>
        <v>46303</v>
      </c>
      <c r="L65" s="45">
        <f>SUM(H66:H68)</f>
        <v>237833080.76999998</v>
      </c>
      <c r="M65" s="46">
        <f t="shared" si="2"/>
        <v>0</v>
      </c>
      <c r="T65" s="172"/>
      <c r="U65" s="172"/>
      <c r="V65" s="172"/>
      <c r="W65" s="173"/>
    </row>
    <row r="66" spans="1:23" ht="16.149999999999999" customHeight="1">
      <c r="A66" s="39"/>
      <c r="B66" s="39"/>
      <c r="C66" s="76">
        <v>3</v>
      </c>
      <c r="D66" s="47" t="s">
        <v>71</v>
      </c>
      <c r="E66" s="48">
        <v>15876</v>
      </c>
      <c r="F66" s="48">
        <v>7456</v>
      </c>
      <c r="G66" s="48">
        <v>8420</v>
      </c>
      <c r="H66" s="79">
        <v>76446877.459999993</v>
      </c>
      <c r="I66" s="49"/>
      <c r="J66" s="43">
        <f t="shared" si="0"/>
        <v>0</v>
      </c>
      <c r="K66" s="44">
        <f t="shared" si="1"/>
        <v>15876</v>
      </c>
      <c r="M66" s="46"/>
      <c r="T66" s="174"/>
      <c r="U66" s="174"/>
      <c r="V66" s="174"/>
      <c r="W66" s="175"/>
    </row>
    <row r="67" spans="1:23" ht="16.149999999999999" customHeight="1">
      <c r="A67" s="39"/>
      <c r="B67" s="39"/>
      <c r="C67" s="76">
        <v>12</v>
      </c>
      <c r="D67" s="47" t="s">
        <v>72</v>
      </c>
      <c r="E67" s="48">
        <v>5656</v>
      </c>
      <c r="F67" s="48">
        <v>2592</v>
      </c>
      <c r="G67" s="48">
        <v>3064</v>
      </c>
      <c r="H67" s="79">
        <v>29131858.829999998</v>
      </c>
      <c r="I67" s="49"/>
      <c r="J67" s="43">
        <f t="shared" si="0"/>
        <v>0</v>
      </c>
      <c r="K67" s="44">
        <f t="shared" si="1"/>
        <v>5656</v>
      </c>
      <c r="M67" s="46"/>
      <c r="T67" s="174"/>
      <c r="U67" s="174"/>
      <c r="V67" s="174"/>
      <c r="W67" s="175"/>
    </row>
    <row r="68" spans="1:23" ht="16.149999999999999" customHeight="1">
      <c r="A68" s="39"/>
      <c r="B68" s="39"/>
      <c r="C68" s="76">
        <v>46</v>
      </c>
      <c r="D68" s="47" t="s">
        <v>73</v>
      </c>
      <c r="E68" s="48">
        <v>24771</v>
      </c>
      <c r="F68" s="48">
        <v>11823</v>
      </c>
      <c r="G68" s="48">
        <v>12948</v>
      </c>
      <c r="H68" s="79">
        <v>132254344.48</v>
      </c>
      <c r="I68" s="49"/>
      <c r="J68" s="43">
        <f t="shared" si="0"/>
        <v>0</v>
      </c>
      <c r="K68" s="44">
        <f t="shared" si="1"/>
        <v>24771</v>
      </c>
      <c r="M68" s="46"/>
      <c r="T68" s="174"/>
      <c r="U68" s="174"/>
      <c r="V68" s="174"/>
      <c r="W68" s="175"/>
    </row>
    <row r="69" spans="1:23" s="28" customFormat="1" ht="16.149999999999999" customHeight="1">
      <c r="A69" s="39"/>
      <c r="B69" s="39"/>
      <c r="C69" s="77"/>
      <c r="D69" s="51" t="s">
        <v>102</v>
      </c>
      <c r="E69" s="52">
        <v>22866</v>
      </c>
      <c r="F69" s="52">
        <v>11334</v>
      </c>
      <c r="G69" s="52">
        <v>11532</v>
      </c>
      <c r="H69" s="80">
        <v>150529187.59</v>
      </c>
      <c r="I69" s="42"/>
      <c r="J69" s="43">
        <f t="shared" si="0"/>
        <v>0</v>
      </c>
      <c r="K69" s="44">
        <f t="shared" si="1"/>
        <v>22866</v>
      </c>
      <c r="L69" s="45">
        <f>SUM(H70:H72)</f>
        <v>150529187.59000009</v>
      </c>
      <c r="M69" s="46">
        <f t="shared" si="2"/>
        <v>0</v>
      </c>
      <c r="T69" s="172"/>
      <c r="U69" s="172"/>
      <c r="V69" s="172"/>
      <c r="W69" s="173"/>
    </row>
    <row r="70" spans="1:23" ht="16.149999999999999" customHeight="1">
      <c r="A70" s="39"/>
      <c r="B70" s="39"/>
      <c r="C70" s="76">
        <v>1</v>
      </c>
      <c r="D70" s="47" t="s">
        <v>115</v>
      </c>
      <c r="E70" s="48">
        <v>3633</v>
      </c>
      <c r="F70" s="48">
        <v>1756</v>
      </c>
      <c r="G70" s="48">
        <v>1877</v>
      </c>
      <c r="H70" s="79">
        <v>22945556.559999999</v>
      </c>
      <c r="I70" s="49"/>
      <c r="J70" s="43">
        <f t="shared" si="0"/>
        <v>0</v>
      </c>
      <c r="K70" s="44">
        <f t="shared" si="1"/>
        <v>3633</v>
      </c>
      <c r="M70" s="46"/>
      <c r="T70" s="174"/>
      <c r="U70" s="174"/>
      <c r="V70" s="174"/>
      <c r="W70" s="175"/>
    </row>
    <row r="71" spans="1:23" ht="16.149999999999999" customHeight="1">
      <c r="A71" s="39"/>
      <c r="B71" s="39"/>
      <c r="C71" s="76">
        <v>20</v>
      </c>
      <c r="D71" s="47" t="s">
        <v>116</v>
      </c>
      <c r="E71" s="48">
        <v>8364</v>
      </c>
      <c r="F71" s="48">
        <v>4105</v>
      </c>
      <c r="G71" s="48">
        <v>4259</v>
      </c>
      <c r="H71" s="79">
        <v>54621492.810000002</v>
      </c>
      <c r="I71" s="49"/>
      <c r="J71" s="43">
        <f t="shared" si="0"/>
        <v>0</v>
      </c>
      <c r="K71" s="44">
        <f t="shared" si="1"/>
        <v>8364</v>
      </c>
      <c r="M71" s="46"/>
      <c r="T71" s="174"/>
      <c r="U71" s="174"/>
      <c r="V71" s="174"/>
      <c r="W71" s="175"/>
    </row>
    <row r="72" spans="1:23" ht="16.149999999999999" customHeight="1">
      <c r="A72" s="39"/>
      <c r="B72" s="39"/>
      <c r="C72" s="76">
        <v>48</v>
      </c>
      <c r="D72" s="47" t="s">
        <v>117</v>
      </c>
      <c r="E72" s="48">
        <v>10869</v>
      </c>
      <c r="F72" s="48">
        <v>5473</v>
      </c>
      <c r="G72" s="48">
        <v>5396</v>
      </c>
      <c r="H72" s="79">
        <v>72962138.220000103</v>
      </c>
      <c r="I72" s="49"/>
      <c r="J72" s="43">
        <f t="shared" si="0"/>
        <v>0</v>
      </c>
      <c r="K72" s="44">
        <f t="shared" si="1"/>
        <v>10869</v>
      </c>
      <c r="M72" s="46"/>
      <c r="N72" s="56"/>
      <c r="T72" s="174"/>
      <c r="U72" s="174"/>
      <c r="V72" s="174"/>
      <c r="W72" s="175"/>
    </row>
    <row r="73" spans="1:23" s="28" customFormat="1" ht="16.149999999999999" customHeight="1">
      <c r="A73" s="39"/>
      <c r="B73" s="39"/>
      <c r="C73" s="77">
        <v>51</v>
      </c>
      <c r="D73" s="51" t="s">
        <v>75</v>
      </c>
      <c r="E73" s="52">
        <v>479</v>
      </c>
      <c r="F73" s="52">
        <v>223</v>
      </c>
      <c r="G73" s="52">
        <v>256</v>
      </c>
      <c r="H73" s="80">
        <v>2632253.7400000002</v>
      </c>
      <c r="I73" s="42"/>
      <c r="J73" s="43">
        <f t="shared" si="0"/>
        <v>0</v>
      </c>
      <c r="K73" s="44">
        <f t="shared" si="1"/>
        <v>479</v>
      </c>
      <c r="L73" s="45">
        <f>SUM(H73)</f>
        <v>2632253.7400000002</v>
      </c>
      <c r="M73" s="46">
        <f t="shared" si="2"/>
        <v>0</v>
      </c>
      <c r="T73" s="172"/>
      <c r="U73" s="172"/>
      <c r="V73" s="172"/>
      <c r="W73" s="173"/>
    </row>
    <row r="74" spans="1:23" s="28" customFormat="1" ht="16.149999999999999" customHeight="1">
      <c r="A74" s="39"/>
      <c r="B74" s="39"/>
      <c r="C74" s="77">
        <v>52</v>
      </c>
      <c r="D74" s="51" t="s">
        <v>76</v>
      </c>
      <c r="E74" s="52">
        <v>788</v>
      </c>
      <c r="F74" s="52">
        <v>380</v>
      </c>
      <c r="G74" s="52">
        <v>408</v>
      </c>
      <c r="H74" s="80">
        <v>3844595.04</v>
      </c>
      <c r="I74" s="42"/>
      <c r="J74" s="43">
        <f t="shared" si="0"/>
        <v>0</v>
      </c>
      <c r="K74" s="44">
        <f t="shared" si="1"/>
        <v>788</v>
      </c>
      <c r="L74" s="45">
        <f>SUM(H74)</f>
        <v>3844595.04</v>
      </c>
      <c r="M74" s="46">
        <f t="shared" si="2"/>
        <v>0</v>
      </c>
      <c r="T74" s="172"/>
      <c r="U74" s="172"/>
      <c r="V74" s="172"/>
      <c r="W74" s="173"/>
    </row>
    <row r="75" spans="1:23" ht="18.600000000000001" customHeight="1">
      <c r="A75" s="39"/>
      <c r="B75" s="39"/>
      <c r="C75" s="71"/>
      <c r="D75" s="70" t="s">
        <v>8</v>
      </c>
      <c r="E75" s="57">
        <v>465723</v>
      </c>
      <c r="F75" s="57">
        <v>226566</v>
      </c>
      <c r="G75" s="57">
        <v>239157</v>
      </c>
      <c r="H75" s="82">
        <v>2556574529</v>
      </c>
      <c r="I75" s="42"/>
      <c r="J75" s="43">
        <f t="shared" si="0"/>
        <v>0</v>
      </c>
      <c r="K75" s="44">
        <f t="shared" si="1"/>
        <v>465723</v>
      </c>
      <c r="L75" s="56">
        <f>SUM(L13:L74)</f>
        <v>2556574529.1600018</v>
      </c>
      <c r="M75" s="46">
        <f t="shared" si="2"/>
        <v>0.16000175476074219</v>
      </c>
      <c r="T75" s="172"/>
      <c r="U75" s="172"/>
      <c r="V75" s="172"/>
      <c r="W75" s="173"/>
    </row>
    <row r="76" spans="1:23" ht="19.7" customHeight="1">
      <c r="A76" s="39"/>
      <c r="B76" s="39"/>
      <c r="C76" s="39"/>
      <c r="D76" s="14" t="s">
        <v>9</v>
      </c>
      <c r="G76" s="58"/>
      <c r="H76" s="58"/>
      <c r="I76" s="59"/>
      <c r="J76" s="60"/>
      <c r="T76" s="176"/>
      <c r="U76" s="176"/>
      <c r="V76" s="176"/>
      <c r="W76" s="176"/>
    </row>
    <row r="77" spans="1:23" ht="19.7" customHeight="1">
      <c r="D77" s="195" t="s">
        <v>10</v>
      </c>
      <c r="E77" s="195"/>
      <c r="F77" s="195"/>
      <c r="G77" s="195"/>
      <c r="H77" s="195"/>
      <c r="I77" s="61"/>
      <c r="J77" s="62"/>
    </row>
    <row r="78" spans="1:23" ht="19.7" customHeight="1">
      <c r="D78" s="195"/>
      <c r="E78" s="195"/>
      <c r="F78" s="195"/>
      <c r="G78" s="195"/>
      <c r="H78" s="195"/>
      <c r="I78" s="61"/>
      <c r="J78" s="62"/>
    </row>
    <row r="79" spans="1:23">
      <c r="E79" s="63"/>
      <c r="F79" s="63"/>
      <c r="G79" s="64"/>
      <c r="H79" s="64"/>
      <c r="I79" s="65"/>
    </row>
    <row r="80" spans="1:23" hidden="1"/>
    <row r="81" spans="5:10" hidden="1">
      <c r="E81" s="66">
        <f t="shared" ref="E81:H81" si="3">E74+E73+E69+E65+E64+E63+E62+E61+E56+E53+E48+E42+E32+E31+E28+E27+E26+E22+E13</f>
        <v>465723</v>
      </c>
      <c r="F81" s="66">
        <f t="shared" si="3"/>
        <v>226566</v>
      </c>
      <c r="G81" s="66">
        <f t="shared" si="3"/>
        <v>239157</v>
      </c>
      <c r="H81" s="66">
        <f t="shared" si="3"/>
        <v>2556574529.1600032</v>
      </c>
      <c r="I81" s="67"/>
      <c r="J81" s="60"/>
    </row>
    <row r="82" spans="5:10" hidden="1">
      <c r="G82" s="68"/>
      <c r="H82" s="68"/>
      <c r="I82" s="69"/>
    </row>
    <row r="83" spans="5:10" hidden="1"/>
  </sheetData>
  <mergeCells count="9">
    <mergeCell ref="C11:C12"/>
    <mergeCell ref="D77:H78"/>
    <mergeCell ref="D6:H6"/>
    <mergeCell ref="D7:H7"/>
    <mergeCell ref="E10:G10"/>
    <mergeCell ref="E11:E12"/>
    <mergeCell ref="F11:F12"/>
    <mergeCell ref="G11:G12"/>
    <mergeCell ref="H11:H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P159"/>
  <sheetViews>
    <sheetView showGridLines="0" showRowColHeaders="0" zoomScaleNormal="100" workbookViewId="0">
      <pane ySplit="3" topLeftCell="A7" activePane="bottomLeft" state="frozen"/>
      <selection activeCell="C25" sqref="C25"/>
      <selection pane="bottomLeft" activeCell="T23" sqref="T23"/>
    </sheetView>
  </sheetViews>
  <sheetFormatPr baseColWidth="10" defaultColWidth="11.42578125" defaultRowHeight="12.75"/>
  <cols>
    <col min="1" max="1" width="24" style="14" customWidth="1"/>
    <col min="2" max="2" width="11.42578125" style="14"/>
    <col min="3" max="3" width="29.140625" style="14" customWidth="1"/>
    <col min="4" max="4" width="11.42578125" style="14"/>
    <col min="5" max="5" width="5.42578125" style="14" customWidth="1"/>
    <col min="6" max="6" width="13.140625" style="14" customWidth="1"/>
    <col min="7" max="7" width="0.5703125" style="14" customWidth="1"/>
    <col min="8" max="8" width="11.42578125" style="14" hidden="1" customWidth="1"/>
    <col min="9" max="9" width="17.42578125" style="14" hidden="1" customWidth="1"/>
    <col min="10" max="11" width="14.42578125" style="14" hidden="1" customWidth="1"/>
    <col min="12" max="14" width="11.5703125" style="14" hidden="1" customWidth="1"/>
    <col min="15" max="15" width="0" style="14" hidden="1" customWidth="1"/>
    <col min="16" max="16384" width="11.42578125" style="14"/>
  </cols>
  <sheetData>
    <row r="1" spans="1:16" ht="18.75" customHeight="1">
      <c r="A1" s="196" t="s">
        <v>4</v>
      </c>
      <c r="B1" s="196"/>
      <c r="C1" s="196"/>
      <c r="D1" s="196"/>
      <c r="E1" s="196"/>
      <c r="F1" s="196"/>
      <c r="G1" s="196"/>
      <c r="H1" s="196"/>
      <c r="I1" s="196"/>
      <c r="J1" s="196"/>
      <c r="K1" s="196"/>
      <c r="L1" s="196"/>
      <c r="M1" s="196"/>
      <c r="N1" s="196"/>
      <c r="O1" s="196"/>
      <c r="P1" s="196"/>
    </row>
    <row r="2" spans="1:16" ht="20.100000000000001" customHeight="1">
      <c r="A2" s="198" t="s">
        <v>119</v>
      </c>
      <c r="B2" s="198"/>
      <c r="C2" s="198"/>
      <c r="D2" s="198"/>
      <c r="E2" s="198"/>
      <c r="F2" s="198"/>
      <c r="G2" s="198"/>
      <c r="H2" s="198"/>
      <c r="I2" s="198"/>
      <c r="J2" s="198"/>
      <c r="K2" s="198"/>
      <c r="L2" s="198"/>
      <c r="M2" s="198"/>
      <c r="N2" s="198"/>
      <c r="O2" s="198"/>
      <c r="P2" s="198"/>
    </row>
    <row r="3" spans="1:16" s="119" customFormat="1" ht="21.4" customHeight="1">
      <c r="A3" s="198" t="s">
        <v>11</v>
      </c>
      <c r="B3" s="198"/>
      <c r="C3" s="198"/>
      <c r="D3" s="198"/>
      <c r="E3" s="198"/>
      <c r="F3" s="198"/>
      <c r="G3" s="198"/>
      <c r="H3" s="198"/>
      <c r="I3" s="198"/>
      <c r="J3" s="198"/>
      <c r="K3" s="198"/>
      <c r="L3" s="198"/>
      <c r="M3" s="198"/>
      <c r="N3" s="198"/>
      <c r="O3" s="198"/>
      <c r="P3" s="198"/>
    </row>
    <row r="4" spans="1:16" ht="23.25" customHeight="1">
      <c r="A4" s="120"/>
      <c r="B4" s="121"/>
      <c r="C4" s="198"/>
      <c r="D4" s="198"/>
      <c r="E4" s="198"/>
      <c r="F4" s="198"/>
      <c r="G4" s="199"/>
    </row>
    <row r="5" spans="1:16" s="12" customFormat="1" ht="15" customHeight="1">
      <c r="I5" s="122"/>
      <c r="J5" s="122"/>
    </row>
    <row r="6" spans="1:16" ht="20.25" customHeight="1">
      <c r="A6" s="176"/>
      <c r="B6" s="12"/>
      <c r="C6" s="12"/>
      <c r="D6" s="12"/>
      <c r="E6" s="12"/>
      <c r="F6" s="12"/>
      <c r="G6" s="12"/>
      <c r="I6" s="123"/>
      <c r="J6" s="124"/>
      <c r="K6" s="125"/>
      <c r="L6" s="125"/>
    </row>
    <row r="7" spans="1:16" ht="20.25" customHeight="1">
      <c r="A7" s="189" t="str">
        <f>'Totales y gasto'!$D$13</f>
        <v>Andalucía</v>
      </c>
      <c r="B7" s="188">
        <f>'Totales y gasto'!$E$13</f>
        <v>82160</v>
      </c>
      <c r="C7" s="12"/>
      <c r="D7" s="12"/>
      <c r="E7" s="12"/>
      <c r="F7" s="12"/>
      <c r="G7" s="12"/>
      <c r="I7" s="126"/>
      <c r="J7" s="127"/>
      <c r="K7" s="127"/>
      <c r="L7" s="127"/>
    </row>
    <row r="8" spans="1:16" ht="20.25" customHeight="1">
      <c r="A8" s="189" t="str">
        <f>'Totales y gasto'!$D$22</f>
        <v>Aragón</v>
      </c>
      <c r="B8" s="188">
        <f>'Totales y gasto'!$E$22</f>
        <v>13266</v>
      </c>
      <c r="C8" s="12"/>
      <c r="D8" s="12"/>
      <c r="E8" s="12"/>
      <c r="F8" s="12"/>
      <c r="G8" s="12"/>
      <c r="I8" s="126"/>
      <c r="J8" s="127"/>
      <c r="K8" s="127"/>
      <c r="L8" s="127"/>
    </row>
    <row r="9" spans="1:16" ht="20.25" customHeight="1">
      <c r="A9" s="189" t="str">
        <f>'Totales y gasto'!$D$26</f>
        <v>Asturias</v>
      </c>
      <c r="B9" s="188">
        <f>'Totales y gasto'!$E$26</f>
        <v>6604</v>
      </c>
      <c r="C9" s="12"/>
      <c r="D9" s="12"/>
      <c r="E9" s="12"/>
      <c r="F9" s="12"/>
      <c r="G9" s="12"/>
      <c r="I9" s="126"/>
      <c r="J9" s="127"/>
      <c r="K9" s="127"/>
      <c r="L9" s="127"/>
    </row>
    <row r="10" spans="1:16" ht="20.25" customHeight="1">
      <c r="A10" s="189" t="str">
        <f>'Totales y gasto'!$D$27</f>
        <v>Baleares</v>
      </c>
      <c r="B10" s="188">
        <f>'Totales y gasto'!$E$27</f>
        <v>12404</v>
      </c>
      <c r="C10" s="12"/>
      <c r="D10" s="12"/>
      <c r="E10" s="12"/>
      <c r="F10" s="12"/>
      <c r="G10" s="12"/>
      <c r="I10" s="126"/>
      <c r="J10" s="127"/>
      <c r="K10" s="127"/>
      <c r="L10" s="127"/>
    </row>
    <row r="11" spans="1:16" ht="20.25" customHeight="1">
      <c r="A11" s="189" t="str">
        <f>'Totales y gasto'!$D$28</f>
        <v>Canarias</v>
      </c>
      <c r="B11" s="188">
        <f>'Totales y gasto'!$E$28</f>
        <v>16383</v>
      </c>
      <c r="C11" s="12"/>
      <c r="D11" s="12"/>
      <c r="E11" s="12"/>
      <c r="F11" s="12"/>
      <c r="G11" s="12"/>
      <c r="I11" s="126"/>
      <c r="J11" s="127"/>
      <c r="K11" s="127"/>
      <c r="L11" s="127"/>
    </row>
    <row r="12" spans="1:16" ht="20.25" customHeight="1">
      <c r="A12" s="189" t="str">
        <f>'Totales y gasto'!$D$31</f>
        <v>Cantabria</v>
      </c>
      <c r="B12" s="188">
        <f>'Totales y gasto'!$E$31</f>
        <v>5054</v>
      </c>
      <c r="C12" s="12"/>
      <c r="D12" s="12"/>
      <c r="E12" s="12"/>
      <c r="F12" s="12"/>
      <c r="G12" s="12"/>
      <c r="I12" s="126"/>
      <c r="J12" s="127"/>
      <c r="K12" s="127"/>
      <c r="L12" s="127"/>
    </row>
    <row r="13" spans="1:16" ht="20.25" customHeight="1">
      <c r="A13" s="189" t="str">
        <f>'Totales y gasto'!$D$32</f>
        <v>Castilla y León</v>
      </c>
      <c r="B13" s="188">
        <f>'Totales y gasto'!$E$32</f>
        <v>20323</v>
      </c>
      <c r="C13" s="12"/>
      <c r="D13" s="12"/>
      <c r="E13" s="12"/>
      <c r="F13" s="12"/>
      <c r="G13" s="12"/>
      <c r="I13" s="126"/>
      <c r="J13" s="127"/>
      <c r="K13" s="127"/>
      <c r="L13" s="127"/>
    </row>
    <row r="14" spans="1:16" ht="20.25" customHeight="1">
      <c r="A14" s="189" t="str">
        <f>'Totales y gasto'!$D$42</f>
        <v>Castilla-La Mancha</v>
      </c>
      <c r="B14" s="188">
        <f>'Totales y gasto'!$E$42</f>
        <v>19919</v>
      </c>
      <c r="C14" s="12"/>
      <c r="D14" s="12"/>
      <c r="E14" s="12"/>
      <c r="F14" s="12"/>
      <c r="G14" s="12"/>
      <c r="I14" s="126"/>
      <c r="J14" s="127"/>
      <c r="K14" s="127"/>
      <c r="L14" s="127"/>
    </row>
    <row r="15" spans="1:16" ht="20.25" customHeight="1">
      <c r="A15" s="189" t="str">
        <f>'Totales y gasto'!$D$48</f>
        <v>Cataluña</v>
      </c>
      <c r="B15" s="188">
        <f>'Totales y gasto'!$E$48</f>
        <v>83357</v>
      </c>
      <c r="C15" s="12"/>
      <c r="D15" s="12"/>
      <c r="E15" s="12"/>
      <c r="F15" s="12"/>
      <c r="G15" s="12"/>
      <c r="I15" s="126"/>
      <c r="J15" s="127"/>
      <c r="K15" s="127"/>
      <c r="L15" s="127"/>
    </row>
    <row r="16" spans="1:16" ht="20.25" customHeight="1">
      <c r="A16" s="189" t="str">
        <f>'Totales y gasto'!$D$53</f>
        <v>Extremadura</v>
      </c>
      <c r="B16" s="188">
        <f>'Totales y gasto'!$E$53</f>
        <v>9890</v>
      </c>
      <c r="C16" s="12"/>
      <c r="D16" s="12"/>
      <c r="E16" s="12"/>
      <c r="F16" s="12"/>
      <c r="G16" s="12"/>
      <c r="I16" s="126"/>
      <c r="J16" s="127"/>
      <c r="K16" s="127"/>
      <c r="L16" s="127"/>
    </row>
    <row r="17" spans="1:12" ht="20.25" customHeight="1">
      <c r="A17" s="189" t="str">
        <f>'Totales y gasto'!$D$56</f>
        <v>Galicia</v>
      </c>
      <c r="B17" s="188">
        <f>'Totales y gasto'!$E$56</f>
        <v>22458</v>
      </c>
      <c r="C17" s="12"/>
      <c r="D17" s="12"/>
      <c r="E17" s="12"/>
      <c r="F17" s="12"/>
      <c r="G17" s="12"/>
      <c r="I17" s="126"/>
      <c r="J17" s="127"/>
      <c r="K17" s="127"/>
      <c r="L17" s="127"/>
    </row>
    <row r="18" spans="1:12" ht="20.25" customHeight="1">
      <c r="A18" s="189" t="str">
        <f>'Totales y gasto'!$D$61</f>
        <v>Madrid</v>
      </c>
      <c r="B18" s="188">
        <f>'Totales y gasto'!$E$61</f>
        <v>75512</v>
      </c>
      <c r="C18" s="12"/>
      <c r="D18" s="12"/>
      <c r="E18" s="12"/>
      <c r="F18" s="12"/>
      <c r="G18" s="12"/>
      <c r="I18" s="126"/>
      <c r="J18" s="127"/>
      <c r="K18" s="127"/>
      <c r="L18" s="127"/>
    </row>
    <row r="19" spans="1:12" ht="20.25" customHeight="1">
      <c r="A19" s="189" t="str">
        <f>'Totales y gasto'!$D$62</f>
        <v>Murcia</v>
      </c>
      <c r="B19" s="188">
        <f>'Totales y gasto'!$E$62</f>
        <v>18163</v>
      </c>
      <c r="C19" s="12"/>
      <c r="D19" s="12"/>
      <c r="E19" s="12"/>
      <c r="F19" s="12"/>
      <c r="G19" s="12"/>
      <c r="I19" s="126"/>
      <c r="J19" s="127"/>
      <c r="K19" s="127"/>
      <c r="L19" s="127"/>
    </row>
    <row r="20" spans="1:12" ht="20.25" customHeight="1">
      <c r="A20" s="189" t="str">
        <f>'Totales y gasto'!$D$63</f>
        <v>Navarra</v>
      </c>
      <c r="B20" s="188">
        <f>'Totales y gasto'!$E$63</f>
        <v>6807</v>
      </c>
      <c r="C20" s="12"/>
      <c r="D20" s="12"/>
      <c r="E20" s="12"/>
      <c r="F20" s="12"/>
      <c r="G20" s="12"/>
      <c r="I20" s="126"/>
      <c r="J20" s="127"/>
      <c r="K20" s="127"/>
      <c r="L20" s="127"/>
    </row>
    <row r="21" spans="1:12" ht="20.25" customHeight="1">
      <c r="A21" s="189" t="str">
        <f>'Totales y gasto'!$D$64</f>
        <v>La Rioja</v>
      </c>
      <c r="B21" s="188">
        <f>'Totales y gasto'!$E$64</f>
        <v>2987</v>
      </c>
      <c r="C21" s="12"/>
      <c r="D21" s="12"/>
      <c r="E21" s="12"/>
      <c r="F21" s="12"/>
      <c r="G21" s="12"/>
      <c r="I21" s="126"/>
      <c r="J21" s="127"/>
      <c r="K21" s="127"/>
      <c r="L21" s="127"/>
    </row>
    <row r="22" spans="1:12" ht="20.25" customHeight="1">
      <c r="A22" s="189" t="str">
        <f>'Totales y gasto'!$D$65</f>
        <v>Com. Valenciana</v>
      </c>
      <c r="B22" s="188">
        <f>'Totales y gasto'!$E$65</f>
        <v>46303</v>
      </c>
      <c r="C22" s="12"/>
      <c r="D22" s="12"/>
      <c r="E22" s="12"/>
      <c r="F22" s="12"/>
      <c r="G22" s="12"/>
      <c r="I22" s="126"/>
      <c r="J22" s="127"/>
      <c r="K22" s="127"/>
      <c r="L22" s="127"/>
    </row>
    <row r="23" spans="1:12" ht="20.25" customHeight="1">
      <c r="A23" s="189" t="str">
        <f>'Totales y gasto'!$D$69</f>
        <v>País Vasco</v>
      </c>
      <c r="B23" s="188">
        <f>'Totales y gasto'!$E$69</f>
        <v>22866</v>
      </c>
      <c r="C23" s="12"/>
      <c r="D23" s="12"/>
      <c r="E23" s="12"/>
      <c r="F23" s="12"/>
      <c r="G23" s="12"/>
      <c r="I23" s="126"/>
      <c r="J23" s="127"/>
      <c r="K23" s="127"/>
      <c r="L23" s="127"/>
    </row>
    <row r="24" spans="1:12" ht="20.25" customHeight="1">
      <c r="A24" s="189" t="str">
        <f>'Totales y gasto'!$D$73</f>
        <v>Ceuta</v>
      </c>
      <c r="B24" s="188">
        <f>'Totales y gasto'!$E$73</f>
        <v>479</v>
      </c>
      <c r="C24" s="12"/>
      <c r="D24" s="12"/>
      <c r="E24" s="12"/>
      <c r="F24" s="12"/>
      <c r="G24" s="12"/>
      <c r="I24" s="126"/>
      <c r="J24" s="127"/>
      <c r="K24" s="127"/>
      <c r="L24" s="127"/>
    </row>
    <row r="25" spans="1:12" ht="20.25" customHeight="1">
      <c r="A25" s="189" t="str">
        <f>'Totales y gasto'!$D$74</f>
        <v>Melilla</v>
      </c>
      <c r="B25" s="188">
        <f>'Totales y gasto'!$E$74</f>
        <v>788</v>
      </c>
      <c r="C25" s="12"/>
      <c r="D25" s="12"/>
      <c r="E25" s="12"/>
      <c r="F25" s="12"/>
      <c r="G25" s="12"/>
      <c r="I25" s="126"/>
      <c r="J25" s="127"/>
      <c r="K25" s="127"/>
      <c r="L25" s="127"/>
    </row>
    <row r="26" spans="1:12" ht="20.25" customHeight="1">
      <c r="A26" s="12"/>
      <c r="B26" s="12"/>
      <c r="C26" s="12"/>
      <c r="D26" s="12"/>
      <c r="E26" s="12"/>
      <c r="F26" s="12"/>
      <c r="G26" s="12"/>
      <c r="I26" s="128"/>
      <c r="J26" s="129"/>
      <c r="K26" s="129"/>
      <c r="L26" s="129"/>
    </row>
    <row r="27" spans="1:12" ht="20.25" customHeight="1">
      <c r="A27" s="12"/>
      <c r="B27" s="188">
        <f>'Totales y gasto'!$E$75</f>
        <v>465723</v>
      </c>
      <c r="C27" s="12"/>
      <c r="D27" s="12"/>
      <c r="E27" s="12"/>
      <c r="F27" s="12"/>
      <c r="G27" s="12"/>
    </row>
    <row r="28" spans="1:12" ht="20.25" customHeight="1">
      <c r="A28" s="12"/>
      <c r="B28" s="12"/>
      <c r="C28" s="12"/>
      <c r="D28" s="12"/>
      <c r="E28" s="12"/>
      <c r="F28" s="12"/>
      <c r="G28" s="12"/>
      <c r="J28" s="117"/>
      <c r="K28" s="117"/>
      <c r="L28" s="117"/>
    </row>
    <row r="29" spans="1:12" ht="20.25" customHeight="1">
      <c r="A29" s="12"/>
      <c r="B29" s="12"/>
      <c r="C29" s="12"/>
      <c r="D29" s="12"/>
      <c r="E29" s="12"/>
      <c r="F29" s="12"/>
      <c r="G29" s="12"/>
    </row>
    <row r="30" spans="1:12" ht="20.25" customHeight="1">
      <c r="A30" s="12"/>
      <c r="B30" s="12"/>
      <c r="C30" s="12"/>
      <c r="D30" s="12"/>
      <c r="E30" s="12"/>
      <c r="F30" s="12"/>
      <c r="G30" s="12"/>
    </row>
    <row r="31" spans="1:12" ht="20.25" customHeight="1">
      <c r="A31" s="12"/>
      <c r="B31" s="12"/>
      <c r="C31" s="12"/>
      <c r="D31" s="12"/>
      <c r="E31" s="12"/>
      <c r="F31" s="12"/>
      <c r="G31" s="12"/>
    </row>
    <row r="32" spans="1:12" ht="20.25" customHeight="1">
      <c r="A32" s="12"/>
      <c r="B32" s="12"/>
      <c r="C32" s="12"/>
      <c r="D32" s="12"/>
      <c r="E32" s="12"/>
      <c r="F32" s="12"/>
      <c r="G32" s="12"/>
    </row>
    <row r="33" spans="1:16" ht="20.25" customHeight="1">
      <c r="A33" s="12"/>
      <c r="B33" s="12"/>
      <c r="C33" s="12"/>
      <c r="D33" s="12"/>
      <c r="E33" s="12"/>
      <c r="F33" s="12"/>
      <c r="G33" s="12"/>
    </row>
    <row r="34" spans="1:16">
      <c r="A34" s="12"/>
      <c r="B34" s="12"/>
      <c r="C34" s="12"/>
      <c r="D34" s="12"/>
      <c r="E34" s="12"/>
      <c r="F34" s="12"/>
      <c r="G34" s="12"/>
    </row>
    <row r="35" spans="1:16">
      <c r="A35" s="12"/>
      <c r="B35" s="12"/>
      <c r="C35" s="12"/>
      <c r="D35" s="12"/>
      <c r="E35" s="12"/>
      <c r="F35" s="12"/>
      <c r="G35" s="12"/>
    </row>
    <row r="36" spans="1:16" s="132" customFormat="1" ht="21.75" customHeight="1">
      <c r="A36" s="13"/>
      <c r="B36" s="130" t="s">
        <v>8</v>
      </c>
      <c r="C36" s="131">
        <f>B27</f>
        <v>465723</v>
      </c>
      <c r="D36" s="12"/>
      <c r="E36" s="13"/>
      <c r="F36" s="12"/>
      <c r="G36" s="13"/>
    </row>
    <row r="37" spans="1:16" ht="19.7" customHeight="1">
      <c r="D37" s="58"/>
      <c r="E37" s="58"/>
      <c r="F37" s="59"/>
      <c r="G37" s="60"/>
    </row>
    <row r="38" spans="1:16" s="119" customFormat="1" ht="19.7" customHeight="1">
      <c r="A38" s="16" t="s">
        <v>9</v>
      </c>
      <c r="B38" s="16"/>
      <c r="C38" s="16"/>
      <c r="D38" s="133"/>
      <c r="E38" s="133"/>
      <c r="F38" s="134"/>
      <c r="G38" s="135"/>
    </row>
    <row r="39" spans="1:16" s="119" customFormat="1" ht="19.7" customHeight="1">
      <c r="A39" s="207" t="s">
        <v>10</v>
      </c>
      <c r="B39" s="207"/>
      <c r="C39" s="207"/>
      <c r="D39" s="207"/>
      <c r="E39" s="207"/>
      <c r="F39" s="207"/>
      <c r="G39" s="207"/>
      <c r="H39" s="207"/>
      <c r="I39" s="207"/>
      <c r="J39" s="207"/>
      <c r="K39" s="207"/>
      <c r="L39" s="207"/>
      <c r="M39" s="207"/>
      <c r="N39" s="207"/>
      <c r="O39" s="207"/>
      <c r="P39" s="207"/>
    </row>
    <row r="40" spans="1:16" s="119" customFormat="1" ht="19.7" customHeight="1">
      <c r="A40" s="207"/>
      <c r="B40" s="207"/>
      <c r="C40" s="207"/>
      <c r="D40" s="207"/>
      <c r="E40" s="207"/>
      <c r="F40" s="207"/>
      <c r="G40" s="207"/>
      <c r="H40" s="207"/>
      <c r="I40" s="207"/>
      <c r="J40" s="207"/>
      <c r="K40" s="207"/>
      <c r="L40" s="207"/>
      <c r="M40" s="207"/>
      <c r="N40" s="207"/>
      <c r="O40" s="207"/>
      <c r="P40" s="207"/>
    </row>
    <row r="41" spans="1:16" s="119" customFormat="1" ht="15">
      <c r="A41" s="16"/>
      <c r="B41" s="16"/>
      <c r="C41" s="16"/>
      <c r="D41" s="16"/>
      <c r="E41" s="16"/>
      <c r="F41" s="16"/>
      <c r="G41" s="16"/>
    </row>
    <row r="42" spans="1:16" ht="19.7" customHeight="1">
      <c r="A42" s="208"/>
      <c r="B42" s="208"/>
      <c r="C42" s="208"/>
      <c r="D42" s="208"/>
      <c r="E42" s="208"/>
      <c r="F42" s="208"/>
      <c r="G42" s="62"/>
    </row>
    <row r="43" spans="1:16" ht="19.7" customHeight="1">
      <c r="A43" s="208"/>
      <c r="B43" s="208"/>
      <c r="C43" s="208"/>
      <c r="D43" s="208"/>
      <c r="E43" s="208"/>
      <c r="F43" s="208"/>
      <c r="G43" s="62"/>
    </row>
    <row r="159" spans="3:3" ht="42">
      <c r="C159" s="136"/>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A90"/>
  <sheetViews>
    <sheetView showGridLines="0" showRowColHeaders="0" topLeftCell="A4" zoomScaleNormal="100" workbookViewId="0">
      <pane ySplit="7" topLeftCell="A20" activePane="bottomLeft" state="frozen"/>
      <selection activeCell="C25" sqref="C25"/>
      <selection pane="bottomLeft" activeCell="E34" sqref="E34"/>
    </sheetView>
  </sheetViews>
  <sheetFormatPr baseColWidth="10" defaultColWidth="11.42578125" defaultRowHeight="12.75"/>
  <cols>
    <col min="1" max="1" width="16.5703125" style="14" hidden="1" customWidth="1"/>
    <col min="2" max="2" width="1.5703125" style="14" customWidth="1"/>
    <col min="3" max="3" width="7.28515625" style="14" customWidth="1"/>
    <col min="4" max="4" width="25.5703125" style="14" customWidth="1"/>
    <col min="5" max="6" width="12.140625" style="14" customWidth="1"/>
    <col min="7" max="7" width="12.42578125" style="14" customWidth="1"/>
    <col min="8" max="8" width="13" style="14" customWidth="1"/>
    <col min="9" max="9" width="12.42578125" style="14" customWidth="1"/>
    <col min="10" max="10" width="10.42578125" style="14" customWidth="1"/>
    <col min="11" max="11" width="12.140625" style="14" customWidth="1"/>
    <col min="12" max="12" width="10.42578125" style="14" customWidth="1"/>
    <col min="13" max="13" width="14" style="14" customWidth="1"/>
    <col min="14" max="15" width="11.42578125" style="14"/>
    <col min="16" max="16" width="14" style="14" customWidth="1"/>
    <col min="17" max="16384" width="11.42578125" style="14"/>
  </cols>
  <sheetData>
    <row r="1" spans="1:27" ht="15.75" hidden="1" customHeight="1"/>
    <row r="2" spans="1:27" ht="15.75" hidden="1" customHeight="1"/>
    <row r="3" spans="1:27" hidden="1"/>
    <row r="4" spans="1:27" s="83" customFormat="1" ht="18.95" customHeight="1">
      <c r="D4" s="209" t="s">
        <v>12</v>
      </c>
      <c r="E4" s="210"/>
      <c r="F4" s="210"/>
      <c r="G4" s="210"/>
      <c r="H4" s="210"/>
      <c r="I4" s="210"/>
      <c r="J4" s="210"/>
      <c r="K4" s="210"/>
      <c r="L4" s="210"/>
      <c r="M4" s="210"/>
      <c r="N4" s="210"/>
      <c r="O4" s="84"/>
    </row>
    <row r="5" spans="1:27" s="83" customFormat="1" ht="19.7" customHeight="1">
      <c r="D5" s="211" t="s">
        <v>13</v>
      </c>
      <c r="E5" s="210"/>
      <c r="F5" s="210"/>
      <c r="G5" s="210"/>
      <c r="H5" s="210"/>
      <c r="I5" s="210"/>
      <c r="J5" s="210"/>
      <c r="K5" s="210"/>
      <c r="L5" s="210"/>
      <c r="M5" s="210"/>
      <c r="N5" s="210"/>
      <c r="O5" s="85"/>
    </row>
    <row r="6" spans="1:27" s="83" customFormat="1" ht="18.75">
      <c r="D6" s="211" t="s">
        <v>14</v>
      </c>
      <c r="E6" s="212"/>
      <c r="F6" s="212"/>
      <c r="G6" s="212"/>
      <c r="H6" s="212"/>
      <c r="I6" s="212"/>
      <c r="J6" s="212"/>
      <c r="K6" s="212"/>
      <c r="L6" s="212"/>
      <c r="M6" s="212"/>
      <c r="N6" s="212"/>
      <c r="O6" s="84"/>
    </row>
    <row r="7" spans="1:27" s="86" customFormat="1" ht="18.600000000000001" customHeight="1">
      <c r="D7" s="213" t="s">
        <v>120</v>
      </c>
      <c r="E7" s="199"/>
      <c r="F7" s="199"/>
      <c r="G7" s="199"/>
      <c r="H7" s="199"/>
      <c r="I7" s="199"/>
      <c r="J7" s="199"/>
      <c r="K7" s="199"/>
      <c r="L7" s="199"/>
      <c r="M7" s="199"/>
      <c r="N7" s="199"/>
      <c r="O7" s="87"/>
    </row>
    <row r="8" spans="1:27" s="86" customFormat="1" ht="4.7" customHeight="1">
      <c r="E8" s="88"/>
      <c r="F8" s="88"/>
      <c r="G8" s="88"/>
      <c r="H8" s="88"/>
      <c r="I8" s="88"/>
      <c r="J8" s="88"/>
      <c r="K8" s="88"/>
      <c r="L8" s="88"/>
    </row>
    <row r="9" spans="1:27" s="89" customFormat="1" ht="17.850000000000001" customHeight="1">
      <c r="C9" s="193" t="s">
        <v>104</v>
      </c>
      <c r="D9" s="90"/>
      <c r="E9" s="214" t="s">
        <v>15</v>
      </c>
      <c r="F9" s="215"/>
      <c r="G9" s="215"/>
      <c r="H9" s="215"/>
      <c r="I9" s="214" t="s">
        <v>16</v>
      </c>
      <c r="J9" s="215"/>
      <c r="K9" s="215"/>
      <c r="L9" s="216"/>
      <c r="M9" s="217" t="s">
        <v>17</v>
      </c>
      <c r="N9" s="218"/>
    </row>
    <row r="10" spans="1:27" s="91" customFormat="1" ht="40.9" customHeight="1">
      <c r="C10" s="194"/>
      <c r="D10" s="92"/>
      <c r="E10" s="93" t="s">
        <v>18</v>
      </c>
      <c r="F10" s="94" t="s">
        <v>19</v>
      </c>
      <c r="G10" s="94" t="s">
        <v>20</v>
      </c>
      <c r="H10" s="95" t="s">
        <v>19</v>
      </c>
      <c r="I10" s="96" t="s">
        <v>18</v>
      </c>
      <c r="J10" s="97" t="s">
        <v>19</v>
      </c>
      <c r="K10" s="98" t="s">
        <v>20</v>
      </c>
      <c r="L10" s="99" t="s">
        <v>19</v>
      </c>
      <c r="M10" s="100" t="s">
        <v>21</v>
      </c>
      <c r="N10" s="101" t="s">
        <v>19</v>
      </c>
    </row>
    <row r="11" spans="1:27" s="28" customFormat="1" ht="15.75" customHeight="1">
      <c r="A11" s="91"/>
      <c r="B11" s="91"/>
      <c r="C11" s="40"/>
      <c r="D11" s="102" t="s">
        <v>22</v>
      </c>
      <c r="E11" s="41">
        <v>42036</v>
      </c>
      <c r="F11" s="103">
        <v>112.14563707298505</v>
      </c>
      <c r="G11" s="41">
        <v>138</v>
      </c>
      <c r="H11" s="103">
        <v>89.217391304347828</v>
      </c>
      <c r="I11" s="41">
        <v>67</v>
      </c>
      <c r="J11" s="103">
        <v>42.582089552238806</v>
      </c>
      <c r="K11" s="41">
        <v>0</v>
      </c>
      <c r="L11" s="103"/>
      <c r="M11" s="41">
        <v>145</v>
      </c>
      <c r="N11" s="103">
        <v>20.6</v>
      </c>
      <c r="O11" s="44"/>
      <c r="P11" s="104"/>
      <c r="Q11" s="39"/>
      <c r="R11" s="39"/>
      <c r="S11" s="39"/>
      <c r="T11" s="39"/>
    </row>
    <row r="12" spans="1:27" ht="15.75">
      <c r="A12" s="91"/>
      <c r="B12" s="91"/>
      <c r="C12" s="72">
        <v>4</v>
      </c>
      <c r="D12" s="105" t="s">
        <v>23</v>
      </c>
      <c r="E12" s="106">
        <v>4137</v>
      </c>
      <c r="F12" s="107">
        <v>111.72395455644187</v>
      </c>
      <c r="G12" s="106">
        <v>7</v>
      </c>
      <c r="H12" s="107">
        <v>103.42857142857143</v>
      </c>
      <c r="I12" s="106">
        <v>9</v>
      </c>
      <c r="J12" s="107">
        <v>42</v>
      </c>
      <c r="K12" s="106">
        <v>0</v>
      </c>
      <c r="L12" s="107"/>
      <c r="M12" s="106">
        <v>7</v>
      </c>
      <c r="N12" s="107">
        <v>14</v>
      </c>
      <c r="O12" s="63"/>
      <c r="P12" s="68"/>
      <c r="Q12" s="39"/>
      <c r="R12" s="39"/>
      <c r="S12" s="39"/>
      <c r="T12" s="39"/>
    </row>
    <row r="13" spans="1:27" ht="15.75">
      <c r="A13" s="91"/>
      <c r="B13" s="91"/>
      <c r="C13" s="72">
        <v>11</v>
      </c>
      <c r="D13" s="105" t="s">
        <v>24</v>
      </c>
      <c r="E13" s="106">
        <v>5048</v>
      </c>
      <c r="F13" s="107">
        <v>112.36251980982567</v>
      </c>
      <c r="G13" s="106">
        <v>23</v>
      </c>
      <c r="H13" s="107">
        <v>87.956521739130437</v>
      </c>
      <c r="I13" s="106">
        <v>9</v>
      </c>
      <c r="J13" s="107">
        <v>40.888888888888886</v>
      </c>
      <c r="K13" s="106">
        <v>0</v>
      </c>
      <c r="L13" s="107"/>
      <c r="M13" s="106">
        <v>25</v>
      </c>
      <c r="N13" s="107">
        <v>22.4</v>
      </c>
      <c r="O13" s="63"/>
      <c r="P13" s="68"/>
      <c r="Q13" s="177"/>
      <c r="R13" s="177"/>
      <c r="S13" s="177"/>
      <c r="T13" s="177"/>
      <c r="U13" s="176"/>
      <c r="V13" s="176"/>
      <c r="W13" s="176"/>
      <c r="X13" s="176"/>
      <c r="Y13" s="176"/>
      <c r="Z13" s="176"/>
      <c r="AA13" s="176"/>
    </row>
    <row r="14" spans="1:27" ht="15.75">
      <c r="A14" s="91"/>
      <c r="B14" s="91"/>
      <c r="C14" s="72">
        <v>14</v>
      </c>
      <c r="D14" s="105" t="s">
        <v>25</v>
      </c>
      <c r="E14" s="106">
        <v>3987</v>
      </c>
      <c r="F14" s="107">
        <v>112.09556057185854</v>
      </c>
      <c r="G14" s="106">
        <v>11</v>
      </c>
      <c r="H14" s="107">
        <v>87.181818181818187</v>
      </c>
      <c r="I14" s="106">
        <v>8</v>
      </c>
      <c r="J14" s="107">
        <v>43.75</v>
      </c>
      <c r="K14" s="106">
        <v>0</v>
      </c>
      <c r="L14" s="107"/>
      <c r="M14" s="106">
        <v>11</v>
      </c>
      <c r="N14" s="107">
        <v>26.727272727272727</v>
      </c>
      <c r="O14" s="63"/>
      <c r="P14" s="68"/>
      <c r="Q14" s="178"/>
      <c r="R14" s="179"/>
      <c r="S14" s="178"/>
      <c r="T14" s="179"/>
      <c r="U14" s="178"/>
      <c r="V14" s="179"/>
      <c r="W14" s="178"/>
      <c r="X14" s="179"/>
      <c r="Y14" s="178"/>
      <c r="Z14" s="179"/>
      <c r="AA14" s="176"/>
    </row>
    <row r="15" spans="1:27" ht="15.75">
      <c r="A15" s="91"/>
      <c r="B15" s="91"/>
      <c r="C15" s="72">
        <v>18</v>
      </c>
      <c r="D15" s="105" t="s">
        <v>26</v>
      </c>
      <c r="E15" s="106">
        <v>4510</v>
      </c>
      <c r="F15" s="107">
        <v>112.57649667405765</v>
      </c>
      <c r="G15" s="106">
        <v>14</v>
      </c>
      <c r="H15" s="107">
        <v>88</v>
      </c>
      <c r="I15" s="106">
        <v>11</v>
      </c>
      <c r="J15" s="107">
        <v>44.545454545454547</v>
      </c>
      <c r="K15" s="106">
        <v>0</v>
      </c>
      <c r="L15" s="107"/>
      <c r="M15" s="106">
        <v>14</v>
      </c>
      <c r="N15" s="107">
        <v>17.357142857142858</v>
      </c>
      <c r="O15" s="63"/>
      <c r="P15" s="68"/>
      <c r="Q15" s="180"/>
      <c r="R15" s="181"/>
      <c r="S15" s="180"/>
      <c r="T15" s="181"/>
      <c r="U15" s="180"/>
      <c r="V15" s="181"/>
      <c r="W15" s="180"/>
      <c r="X15" s="181"/>
      <c r="Y15" s="180"/>
      <c r="Z15" s="181"/>
      <c r="AA15" s="176"/>
    </row>
    <row r="16" spans="1:27" ht="15.75">
      <c r="A16" s="91"/>
      <c r="B16" s="91"/>
      <c r="C16" s="72">
        <v>21</v>
      </c>
      <c r="D16" s="105" t="s">
        <v>27</v>
      </c>
      <c r="E16" s="106">
        <v>2970</v>
      </c>
      <c r="F16" s="107">
        <v>112.27037037037037</v>
      </c>
      <c r="G16" s="106">
        <v>14</v>
      </c>
      <c r="H16" s="107">
        <v>87.642857142857139</v>
      </c>
      <c r="I16" s="106">
        <v>7</v>
      </c>
      <c r="J16" s="107">
        <v>42</v>
      </c>
      <c r="K16" s="106">
        <v>0</v>
      </c>
      <c r="L16" s="107"/>
      <c r="M16" s="106">
        <v>15</v>
      </c>
      <c r="N16" s="107">
        <v>21</v>
      </c>
      <c r="O16" s="63"/>
      <c r="P16" s="68"/>
      <c r="Q16" s="180"/>
      <c r="R16" s="181"/>
      <c r="S16" s="180"/>
      <c r="T16" s="181"/>
      <c r="U16" s="180"/>
      <c r="V16" s="181"/>
      <c r="W16" s="180"/>
      <c r="X16" s="181"/>
      <c r="Y16" s="180"/>
      <c r="Z16" s="181"/>
      <c r="AA16" s="176"/>
    </row>
    <row r="17" spans="1:27" ht="15.75">
      <c r="A17" s="91"/>
      <c r="B17" s="91"/>
      <c r="C17" s="72">
        <v>23</v>
      </c>
      <c r="D17" s="105" t="s">
        <v>28</v>
      </c>
      <c r="E17" s="106">
        <v>3059</v>
      </c>
      <c r="F17" s="107">
        <v>112.04707420725727</v>
      </c>
      <c r="G17" s="106">
        <v>5</v>
      </c>
      <c r="H17" s="107">
        <v>86.8</v>
      </c>
      <c r="I17" s="106">
        <v>1</v>
      </c>
      <c r="J17" s="107">
        <v>42</v>
      </c>
      <c r="K17" s="106">
        <v>0</v>
      </c>
      <c r="L17" s="107"/>
      <c r="M17" s="106">
        <v>5</v>
      </c>
      <c r="N17" s="107">
        <v>25.2</v>
      </c>
      <c r="O17" s="63"/>
      <c r="P17" s="68"/>
      <c r="Q17" s="180"/>
      <c r="R17" s="181"/>
      <c r="S17" s="180"/>
      <c r="T17" s="181"/>
      <c r="U17" s="180"/>
      <c r="V17" s="181"/>
      <c r="W17" s="180"/>
      <c r="X17" s="181"/>
      <c r="Y17" s="180"/>
      <c r="Z17" s="181"/>
      <c r="AA17" s="176"/>
    </row>
    <row r="18" spans="1:27" ht="15.75">
      <c r="A18" s="91"/>
      <c r="B18" s="91"/>
      <c r="C18" s="72">
        <v>29</v>
      </c>
      <c r="D18" s="105" t="s">
        <v>29</v>
      </c>
      <c r="E18" s="106">
        <v>7736</v>
      </c>
      <c r="F18" s="107">
        <v>111.69014994829369</v>
      </c>
      <c r="G18" s="106">
        <v>34</v>
      </c>
      <c r="H18" s="107">
        <v>90.617647058823536</v>
      </c>
      <c r="I18" s="106">
        <v>9</v>
      </c>
      <c r="J18" s="107">
        <v>42</v>
      </c>
      <c r="K18" s="106">
        <v>0</v>
      </c>
      <c r="L18" s="107"/>
      <c r="M18" s="106">
        <v>36</v>
      </c>
      <c r="N18" s="107">
        <v>18.472222222222221</v>
      </c>
      <c r="O18" s="63"/>
      <c r="P18" s="68"/>
      <c r="Q18" s="180"/>
      <c r="R18" s="181"/>
      <c r="S18" s="180"/>
      <c r="T18" s="181"/>
      <c r="U18" s="180"/>
      <c r="V18" s="181"/>
      <c r="W18" s="180"/>
      <c r="X18" s="181"/>
      <c r="Y18" s="180"/>
      <c r="Z18" s="181"/>
      <c r="AA18" s="176"/>
    </row>
    <row r="19" spans="1:27" ht="15.75">
      <c r="A19" s="91"/>
      <c r="B19" s="91"/>
      <c r="C19" s="72">
        <v>41</v>
      </c>
      <c r="D19" s="105" t="s">
        <v>30</v>
      </c>
      <c r="E19" s="106">
        <v>10589</v>
      </c>
      <c r="F19" s="107">
        <v>112.36859004627443</v>
      </c>
      <c r="G19" s="106">
        <v>30</v>
      </c>
      <c r="H19" s="107">
        <v>87.733333333333334</v>
      </c>
      <c r="I19" s="106">
        <v>13</v>
      </c>
      <c r="J19" s="107">
        <v>42.53846153846154</v>
      </c>
      <c r="K19" s="106">
        <v>0</v>
      </c>
      <c r="L19" s="107"/>
      <c r="M19" s="106">
        <v>32</v>
      </c>
      <c r="N19" s="107">
        <v>21.4375</v>
      </c>
      <c r="O19" s="63"/>
      <c r="P19" s="68"/>
      <c r="Q19" s="180"/>
      <c r="R19" s="181"/>
      <c r="S19" s="180"/>
      <c r="T19" s="181"/>
      <c r="U19" s="180"/>
      <c r="V19" s="181"/>
      <c r="W19" s="180"/>
      <c r="X19" s="181"/>
      <c r="Y19" s="180"/>
      <c r="Z19" s="181"/>
      <c r="AA19" s="176"/>
    </row>
    <row r="20" spans="1:27" s="28" customFormat="1" ht="15.75">
      <c r="A20" s="91"/>
      <c r="B20" s="91"/>
      <c r="C20" s="73"/>
      <c r="D20" s="108" t="s">
        <v>31</v>
      </c>
      <c r="E20" s="52">
        <v>6310</v>
      </c>
      <c r="F20" s="109">
        <v>111.82060221870047</v>
      </c>
      <c r="G20" s="52">
        <v>33</v>
      </c>
      <c r="H20" s="109">
        <v>80.848484848484844</v>
      </c>
      <c r="I20" s="52">
        <v>5</v>
      </c>
      <c r="J20" s="109">
        <v>42</v>
      </c>
      <c r="K20" s="52">
        <v>0</v>
      </c>
      <c r="L20" s="109"/>
      <c r="M20" s="52">
        <v>35</v>
      </c>
      <c r="N20" s="109">
        <v>24.857142857142858</v>
      </c>
      <c r="O20" s="44"/>
      <c r="P20" s="104"/>
      <c r="Q20" s="180"/>
      <c r="R20" s="181"/>
      <c r="S20" s="180"/>
      <c r="T20" s="181"/>
      <c r="U20" s="180"/>
      <c r="V20" s="181"/>
      <c r="W20" s="180"/>
      <c r="X20" s="181"/>
      <c r="Y20" s="180"/>
      <c r="Z20" s="181"/>
      <c r="AA20" s="182"/>
    </row>
    <row r="21" spans="1:27" ht="15.75">
      <c r="A21" s="91"/>
      <c r="B21" s="91"/>
      <c r="C21" s="74">
        <v>22</v>
      </c>
      <c r="D21" s="105" t="s">
        <v>32</v>
      </c>
      <c r="E21" s="106">
        <v>1071</v>
      </c>
      <c r="F21" s="107">
        <v>111.8515406162465</v>
      </c>
      <c r="G21" s="106">
        <v>5</v>
      </c>
      <c r="H21" s="107">
        <v>86.8</v>
      </c>
      <c r="I21" s="106">
        <v>0</v>
      </c>
      <c r="J21" s="107"/>
      <c r="K21" s="106">
        <v>0</v>
      </c>
      <c r="L21" s="107"/>
      <c r="M21" s="106">
        <v>5</v>
      </c>
      <c r="N21" s="107">
        <v>29.4</v>
      </c>
      <c r="O21" s="63"/>
      <c r="P21" s="68"/>
      <c r="Q21" s="180"/>
      <c r="R21" s="181"/>
      <c r="S21" s="180"/>
      <c r="T21" s="181"/>
      <c r="U21" s="180"/>
      <c r="V21" s="181"/>
      <c r="W21" s="180"/>
      <c r="X21" s="181"/>
      <c r="Y21" s="180"/>
      <c r="Z21" s="181"/>
      <c r="AA21" s="176"/>
    </row>
    <row r="22" spans="1:27" ht="15.75">
      <c r="A22" s="91"/>
      <c r="B22" s="91"/>
      <c r="C22" s="74">
        <v>44</v>
      </c>
      <c r="D22" s="105" t="s">
        <v>33</v>
      </c>
      <c r="E22" s="106">
        <v>633</v>
      </c>
      <c r="F22" s="107">
        <v>112.31437598736177</v>
      </c>
      <c r="G22" s="106">
        <v>5</v>
      </c>
      <c r="H22" s="107">
        <v>71.400000000000006</v>
      </c>
      <c r="I22" s="106">
        <v>1</v>
      </c>
      <c r="J22" s="107">
        <v>42</v>
      </c>
      <c r="K22" s="106">
        <v>0</v>
      </c>
      <c r="L22" s="107"/>
      <c r="M22" s="106">
        <v>5</v>
      </c>
      <c r="N22" s="107">
        <v>28</v>
      </c>
      <c r="O22" s="63"/>
      <c r="P22" s="68"/>
      <c r="Q22" s="180"/>
      <c r="R22" s="181"/>
      <c r="S22" s="180"/>
      <c r="T22" s="181"/>
      <c r="U22" s="180"/>
      <c r="V22" s="181"/>
      <c r="W22" s="180"/>
      <c r="X22" s="181"/>
      <c r="Y22" s="180"/>
      <c r="Z22" s="181"/>
      <c r="AA22" s="176"/>
    </row>
    <row r="23" spans="1:27" ht="15.75">
      <c r="A23" s="91"/>
      <c r="B23" s="91"/>
      <c r="C23" s="74">
        <v>50</v>
      </c>
      <c r="D23" s="105" t="s">
        <v>34</v>
      </c>
      <c r="E23" s="106">
        <v>4606</v>
      </c>
      <c r="F23" s="107">
        <v>111.7455492835432</v>
      </c>
      <c r="G23" s="106">
        <v>23</v>
      </c>
      <c r="H23" s="107">
        <v>81.608695652173907</v>
      </c>
      <c r="I23" s="106">
        <v>4</v>
      </c>
      <c r="J23" s="107">
        <v>42</v>
      </c>
      <c r="K23" s="106">
        <v>0</v>
      </c>
      <c r="L23" s="107"/>
      <c r="M23" s="106">
        <v>25</v>
      </c>
      <c r="N23" s="107">
        <v>23.32</v>
      </c>
      <c r="O23" s="63"/>
      <c r="P23" s="68"/>
      <c r="Q23" s="178"/>
      <c r="R23" s="179"/>
      <c r="S23" s="178"/>
      <c r="T23" s="179"/>
      <c r="U23" s="178"/>
      <c r="V23" s="179"/>
      <c r="W23" s="178"/>
      <c r="X23" s="179"/>
      <c r="Y23" s="178"/>
      <c r="Z23" s="179"/>
      <c r="AA23" s="176"/>
    </row>
    <row r="24" spans="1:27" s="28" customFormat="1" ht="15.75">
      <c r="A24" s="91"/>
      <c r="B24" s="91"/>
      <c r="C24" s="73">
        <v>33</v>
      </c>
      <c r="D24" s="108" t="s">
        <v>35</v>
      </c>
      <c r="E24" s="52">
        <v>3216</v>
      </c>
      <c r="F24" s="109">
        <v>111.99409203980099</v>
      </c>
      <c r="G24" s="52">
        <v>24</v>
      </c>
      <c r="H24" s="109">
        <v>89.5</v>
      </c>
      <c r="I24" s="52">
        <v>1</v>
      </c>
      <c r="J24" s="109">
        <v>56</v>
      </c>
      <c r="K24" s="52">
        <v>0</v>
      </c>
      <c r="L24" s="109"/>
      <c r="M24" s="52">
        <v>24</v>
      </c>
      <c r="N24" s="109">
        <v>30</v>
      </c>
      <c r="O24" s="44"/>
      <c r="P24" s="104"/>
      <c r="Q24" s="180"/>
      <c r="R24" s="181"/>
      <c r="S24" s="180"/>
      <c r="T24" s="181"/>
      <c r="U24" s="180"/>
      <c r="V24" s="181"/>
      <c r="W24" s="180"/>
      <c r="X24" s="181"/>
      <c r="Y24" s="180"/>
      <c r="Z24" s="181"/>
      <c r="AA24" s="182"/>
    </row>
    <row r="25" spans="1:27" s="28" customFormat="1" ht="15.75">
      <c r="A25" s="91"/>
      <c r="B25" s="91"/>
      <c r="C25" s="75">
        <v>7</v>
      </c>
      <c r="D25" s="108" t="s">
        <v>36</v>
      </c>
      <c r="E25" s="52">
        <v>6303</v>
      </c>
      <c r="F25" s="109">
        <v>111.42963668094558</v>
      </c>
      <c r="G25" s="52">
        <v>22</v>
      </c>
      <c r="H25" s="109">
        <v>81.409090909090907</v>
      </c>
      <c r="I25" s="52">
        <v>6</v>
      </c>
      <c r="J25" s="109">
        <v>42</v>
      </c>
      <c r="K25" s="52">
        <v>1</v>
      </c>
      <c r="L25" s="109">
        <v>42</v>
      </c>
      <c r="M25" s="52">
        <v>27</v>
      </c>
      <c r="N25" s="109">
        <v>29.111111111111111</v>
      </c>
      <c r="O25" s="44"/>
      <c r="P25" s="104"/>
      <c r="Q25" s="180"/>
      <c r="R25" s="181"/>
      <c r="S25" s="180"/>
      <c r="T25" s="181"/>
      <c r="U25" s="180"/>
      <c r="V25" s="181"/>
      <c r="W25" s="180"/>
      <c r="X25" s="181"/>
      <c r="Y25" s="180"/>
      <c r="Z25" s="181"/>
      <c r="AA25" s="182"/>
    </row>
    <row r="26" spans="1:27" s="28" customFormat="1" ht="15.75">
      <c r="A26" s="91"/>
      <c r="B26" s="91"/>
      <c r="C26" s="73"/>
      <c r="D26" s="108" t="s">
        <v>37</v>
      </c>
      <c r="E26" s="52">
        <v>8274</v>
      </c>
      <c r="F26" s="109">
        <v>112.52876480541455</v>
      </c>
      <c r="G26" s="52">
        <v>41</v>
      </c>
      <c r="H26" s="109">
        <v>85.195121951219505</v>
      </c>
      <c r="I26" s="52">
        <v>11</v>
      </c>
      <c r="J26" s="109">
        <v>43.272727272727273</v>
      </c>
      <c r="K26" s="52">
        <v>0</v>
      </c>
      <c r="L26" s="109"/>
      <c r="M26" s="52">
        <v>42</v>
      </c>
      <c r="N26" s="109">
        <v>18.857142857142858</v>
      </c>
      <c r="O26" s="44"/>
      <c r="P26" s="104"/>
      <c r="Q26" s="180"/>
      <c r="R26" s="181"/>
      <c r="S26" s="180"/>
      <c r="T26" s="181"/>
      <c r="U26" s="180"/>
      <c r="V26" s="181"/>
      <c r="W26" s="180"/>
      <c r="X26" s="181"/>
      <c r="Y26" s="180"/>
      <c r="Z26" s="181"/>
      <c r="AA26" s="182"/>
    </row>
    <row r="27" spans="1:27" ht="15.75">
      <c r="A27" s="91"/>
      <c r="B27" s="91"/>
      <c r="C27" s="74">
        <v>35</v>
      </c>
      <c r="D27" s="105" t="s">
        <v>38</v>
      </c>
      <c r="E27" s="106">
        <v>4344</v>
      </c>
      <c r="F27" s="107">
        <v>112.71247697974218</v>
      </c>
      <c r="G27" s="106">
        <v>24</v>
      </c>
      <c r="H27" s="107">
        <v>86.791666666666671</v>
      </c>
      <c r="I27" s="106">
        <v>5</v>
      </c>
      <c r="J27" s="107">
        <v>44.8</v>
      </c>
      <c r="K27" s="106">
        <v>0</v>
      </c>
      <c r="L27" s="107"/>
      <c r="M27" s="106">
        <v>24</v>
      </c>
      <c r="N27" s="107">
        <v>19.541666666666668</v>
      </c>
      <c r="O27" s="63"/>
      <c r="P27" s="68"/>
      <c r="Q27" s="178"/>
      <c r="R27" s="179"/>
      <c r="S27" s="178"/>
      <c r="T27" s="179"/>
      <c r="U27" s="178"/>
      <c r="V27" s="179"/>
      <c r="W27" s="178"/>
      <c r="X27" s="179"/>
      <c r="Y27" s="178"/>
      <c r="Z27" s="179"/>
      <c r="AA27" s="176"/>
    </row>
    <row r="28" spans="1:27" ht="15.75">
      <c r="A28" s="91"/>
      <c r="B28" s="91"/>
      <c r="C28" s="74">
        <v>38</v>
      </c>
      <c r="D28" s="105" t="s">
        <v>39</v>
      </c>
      <c r="E28" s="106">
        <v>3930</v>
      </c>
      <c r="F28" s="107">
        <v>112.32569974554707</v>
      </c>
      <c r="G28" s="106">
        <v>17</v>
      </c>
      <c r="H28" s="107">
        <v>82.941176470588232</v>
      </c>
      <c r="I28" s="106">
        <v>6</v>
      </c>
      <c r="J28" s="107">
        <v>42</v>
      </c>
      <c r="K28" s="106">
        <v>0</v>
      </c>
      <c r="L28" s="107"/>
      <c r="M28" s="106">
        <v>18</v>
      </c>
      <c r="N28" s="107">
        <v>17.944444444444443</v>
      </c>
      <c r="O28" s="63"/>
      <c r="P28" s="68"/>
      <c r="Q28" s="178"/>
      <c r="R28" s="179"/>
      <c r="S28" s="178"/>
      <c r="T28" s="179"/>
      <c r="U28" s="178"/>
      <c r="V28" s="179"/>
      <c r="W28" s="178"/>
      <c r="X28" s="179"/>
      <c r="Y28" s="178"/>
      <c r="Z28" s="179"/>
      <c r="AA28" s="176"/>
    </row>
    <row r="29" spans="1:27" s="28" customFormat="1" ht="15.75">
      <c r="A29" s="91"/>
      <c r="B29" s="91"/>
      <c r="C29" s="73">
        <v>39</v>
      </c>
      <c r="D29" s="108" t="s">
        <v>40</v>
      </c>
      <c r="E29" s="52">
        <v>2378</v>
      </c>
      <c r="F29" s="109">
        <v>112.00925147182507</v>
      </c>
      <c r="G29" s="52">
        <v>21</v>
      </c>
      <c r="H29" s="109">
        <v>94.761904761904759</v>
      </c>
      <c r="I29" s="52">
        <v>1</v>
      </c>
      <c r="J29" s="109">
        <v>42</v>
      </c>
      <c r="K29" s="52">
        <v>0</v>
      </c>
      <c r="L29" s="109"/>
      <c r="M29" s="52">
        <v>24</v>
      </c>
      <c r="N29" s="109">
        <v>22.041666666666668</v>
      </c>
      <c r="O29" s="44"/>
      <c r="P29" s="104"/>
      <c r="Q29" s="178"/>
      <c r="R29" s="179"/>
      <c r="S29" s="178"/>
      <c r="T29" s="179"/>
      <c r="U29" s="178"/>
      <c r="V29" s="179"/>
      <c r="W29" s="178"/>
      <c r="X29" s="179"/>
      <c r="Y29" s="178"/>
      <c r="Z29" s="179"/>
      <c r="AA29" s="182"/>
    </row>
    <row r="30" spans="1:27" s="28" customFormat="1" ht="15.75">
      <c r="A30" s="91"/>
      <c r="B30" s="91"/>
      <c r="C30" s="73"/>
      <c r="D30" s="108" t="s">
        <v>41</v>
      </c>
      <c r="E30" s="52">
        <v>9639</v>
      </c>
      <c r="F30" s="109">
        <v>112.1698308953211</v>
      </c>
      <c r="G30" s="52">
        <v>78</v>
      </c>
      <c r="H30" s="109">
        <v>87.205128205128204</v>
      </c>
      <c r="I30" s="52">
        <v>5</v>
      </c>
      <c r="J30" s="109">
        <v>42</v>
      </c>
      <c r="K30" s="52">
        <v>0</v>
      </c>
      <c r="L30" s="109"/>
      <c r="M30" s="52">
        <v>77</v>
      </c>
      <c r="N30" s="109">
        <v>20.194805194805195</v>
      </c>
      <c r="O30" s="44"/>
      <c r="P30" s="104"/>
      <c r="Q30" s="180"/>
      <c r="R30" s="181"/>
      <c r="S30" s="180"/>
      <c r="T30" s="181"/>
      <c r="U30" s="180"/>
      <c r="V30" s="181"/>
      <c r="W30" s="180"/>
      <c r="X30" s="181"/>
      <c r="Y30" s="180"/>
      <c r="Z30" s="181"/>
      <c r="AA30" s="182"/>
    </row>
    <row r="31" spans="1:27" ht="15.75">
      <c r="A31" s="91"/>
      <c r="B31" s="91"/>
      <c r="C31" s="76">
        <v>5</v>
      </c>
      <c r="D31" s="110" t="s">
        <v>42</v>
      </c>
      <c r="E31" s="106">
        <v>611</v>
      </c>
      <c r="F31" s="107">
        <v>112.9214402618658</v>
      </c>
      <c r="G31" s="106">
        <v>8</v>
      </c>
      <c r="H31" s="107">
        <v>89.25</v>
      </c>
      <c r="I31" s="106">
        <v>0</v>
      </c>
      <c r="J31" s="107"/>
      <c r="K31" s="106">
        <v>0</v>
      </c>
      <c r="L31" s="107"/>
      <c r="M31" s="106">
        <v>7</v>
      </c>
      <c r="N31" s="107">
        <v>22.857142857142858</v>
      </c>
      <c r="O31" s="63"/>
      <c r="P31" s="68"/>
      <c r="Q31" s="180"/>
      <c r="R31" s="181"/>
      <c r="S31" s="180"/>
      <c r="T31" s="181"/>
      <c r="U31" s="180"/>
      <c r="V31" s="181"/>
      <c r="W31" s="180"/>
      <c r="X31" s="181"/>
      <c r="Y31" s="180"/>
      <c r="Z31" s="181"/>
      <c r="AA31" s="176"/>
    </row>
    <row r="32" spans="1:27" ht="15.75">
      <c r="A32" s="91"/>
      <c r="B32" s="91"/>
      <c r="C32" s="76">
        <v>9</v>
      </c>
      <c r="D32" s="110" t="s">
        <v>43</v>
      </c>
      <c r="E32" s="106">
        <v>1541</v>
      </c>
      <c r="F32" s="107">
        <v>112.1953277092797</v>
      </c>
      <c r="G32" s="106">
        <v>14</v>
      </c>
      <c r="H32" s="107">
        <v>84.5</v>
      </c>
      <c r="I32" s="106">
        <v>0</v>
      </c>
      <c r="J32" s="107"/>
      <c r="K32" s="106">
        <v>0</v>
      </c>
      <c r="L32" s="107"/>
      <c r="M32" s="106">
        <v>15</v>
      </c>
      <c r="N32" s="107">
        <v>26.733333333333334</v>
      </c>
      <c r="O32" s="63"/>
      <c r="P32" s="68"/>
      <c r="Q32" s="178"/>
      <c r="R32" s="179"/>
      <c r="S32" s="178"/>
      <c r="T32" s="179"/>
      <c r="U32" s="178"/>
      <c r="V32" s="179"/>
      <c r="W32" s="178"/>
      <c r="X32" s="179"/>
      <c r="Y32" s="178"/>
      <c r="Z32" s="179"/>
      <c r="AA32" s="176"/>
    </row>
    <row r="33" spans="1:27" ht="15.75">
      <c r="A33" s="91"/>
      <c r="B33" s="91"/>
      <c r="C33" s="76">
        <v>24</v>
      </c>
      <c r="D33" s="105" t="s">
        <v>44</v>
      </c>
      <c r="E33" s="106">
        <v>1506</v>
      </c>
      <c r="F33" s="107">
        <v>112.51128818061089</v>
      </c>
      <c r="G33" s="106">
        <v>12</v>
      </c>
      <c r="H33" s="107">
        <v>81.416666666666671</v>
      </c>
      <c r="I33" s="106">
        <v>1</v>
      </c>
      <c r="J33" s="107">
        <v>42</v>
      </c>
      <c r="K33" s="106">
        <v>0</v>
      </c>
      <c r="L33" s="107"/>
      <c r="M33" s="106">
        <v>12</v>
      </c>
      <c r="N33" s="107">
        <v>19.833333333333332</v>
      </c>
      <c r="O33" s="63"/>
      <c r="P33" s="68"/>
      <c r="Q33" s="178"/>
      <c r="R33" s="179"/>
      <c r="S33" s="178"/>
      <c r="T33" s="179"/>
      <c r="U33" s="178"/>
      <c r="V33" s="179"/>
      <c r="W33" s="178"/>
      <c r="X33" s="179"/>
      <c r="Y33" s="178"/>
      <c r="Z33" s="179"/>
      <c r="AA33" s="176"/>
    </row>
    <row r="34" spans="1:27" ht="15.75">
      <c r="A34" s="91"/>
      <c r="B34" s="91"/>
      <c r="C34" s="76">
        <v>34</v>
      </c>
      <c r="D34" s="105" t="s">
        <v>45</v>
      </c>
      <c r="E34" s="106">
        <v>651</v>
      </c>
      <c r="F34" s="107">
        <v>112.24116743471582</v>
      </c>
      <c r="G34" s="106">
        <v>9</v>
      </c>
      <c r="H34" s="107">
        <v>100.11111111111111</v>
      </c>
      <c r="I34" s="106">
        <v>0</v>
      </c>
      <c r="J34" s="107"/>
      <c r="K34" s="106">
        <v>0</v>
      </c>
      <c r="L34" s="107"/>
      <c r="M34" s="106">
        <v>6</v>
      </c>
      <c r="N34" s="107">
        <v>16.333333333333332</v>
      </c>
      <c r="O34" s="63"/>
      <c r="P34" s="68"/>
      <c r="Q34" s="180"/>
      <c r="R34" s="181"/>
      <c r="S34" s="180"/>
      <c r="T34" s="181"/>
      <c r="U34" s="180"/>
      <c r="V34" s="181"/>
      <c r="W34" s="180"/>
      <c r="X34" s="181"/>
      <c r="Y34" s="180"/>
      <c r="Z34" s="181"/>
      <c r="AA34" s="176"/>
    </row>
    <row r="35" spans="1:27" ht="15.75">
      <c r="A35" s="91"/>
      <c r="B35" s="91"/>
      <c r="C35" s="76">
        <v>37</v>
      </c>
      <c r="D35" s="105" t="s">
        <v>46</v>
      </c>
      <c r="E35" s="106">
        <v>1299</v>
      </c>
      <c r="F35" s="107">
        <v>111.91993841416475</v>
      </c>
      <c r="G35" s="106">
        <v>9</v>
      </c>
      <c r="H35" s="107">
        <v>92.888888888888886</v>
      </c>
      <c r="I35" s="106">
        <v>1</v>
      </c>
      <c r="J35" s="107">
        <v>42</v>
      </c>
      <c r="K35" s="106">
        <v>0</v>
      </c>
      <c r="L35" s="107"/>
      <c r="M35" s="106">
        <v>10</v>
      </c>
      <c r="N35" s="107">
        <v>21</v>
      </c>
      <c r="O35" s="63"/>
      <c r="P35" s="68"/>
      <c r="Q35" s="180"/>
      <c r="R35" s="181"/>
      <c r="S35" s="180"/>
      <c r="T35" s="181"/>
      <c r="U35" s="180"/>
      <c r="V35" s="181"/>
      <c r="W35" s="180"/>
      <c r="X35" s="181"/>
      <c r="Y35" s="180"/>
      <c r="Z35" s="181"/>
      <c r="AA35" s="176"/>
    </row>
    <row r="36" spans="1:27" ht="15.75">
      <c r="A36" s="91"/>
      <c r="B36" s="91"/>
      <c r="C36" s="76">
        <v>40</v>
      </c>
      <c r="D36" s="105" t="s">
        <v>47</v>
      </c>
      <c r="E36" s="106">
        <v>691</v>
      </c>
      <c r="F36" s="107">
        <v>111.72214182344429</v>
      </c>
      <c r="G36" s="106">
        <v>1</v>
      </c>
      <c r="H36" s="107">
        <v>98</v>
      </c>
      <c r="I36" s="106">
        <v>1</v>
      </c>
      <c r="J36" s="107">
        <v>42</v>
      </c>
      <c r="K36" s="106">
        <v>0</v>
      </c>
      <c r="L36" s="107"/>
      <c r="M36" s="106">
        <v>1</v>
      </c>
      <c r="N36" s="107">
        <v>14</v>
      </c>
      <c r="O36" s="63"/>
      <c r="P36" s="68"/>
      <c r="Q36" s="180"/>
      <c r="R36" s="181"/>
      <c r="S36" s="180"/>
      <c r="T36" s="181"/>
      <c r="U36" s="180"/>
      <c r="V36" s="181"/>
      <c r="W36" s="180"/>
      <c r="X36" s="181"/>
      <c r="Y36" s="180"/>
      <c r="Z36" s="181"/>
      <c r="AA36" s="176"/>
    </row>
    <row r="37" spans="1:27" ht="15.75">
      <c r="A37" s="91"/>
      <c r="B37" s="91"/>
      <c r="C37" s="76">
        <v>42</v>
      </c>
      <c r="D37" s="105" t="s">
        <v>48</v>
      </c>
      <c r="E37" s="106">
        <v>426</v>
      </c>
      <c r="F37" s="107">
        <v>111.2605633802817</v>
      </c>
      <c r="G37" s="106">
        <v>4</v>
      </c>
      <c r="H37" s="107">
        <v>68.25</v>
      </c>
      <c r="I37" s="106">
        <v>0</v>
      </c>
      <c r="J37" s="107"/>
      <c r="K37" s="106">
        <v>0</v>
      </c>
      <c r="L37" s="107"/>
      <c r="M37" s="106">
        <v>4</v>
      </c>
      <c r="N37" s="107">
        <v>17.5</v>
      </c>
      <c r="O37" s="63"/>
      <c r="P37" s="68"/>
      <c r="Q37" s="180"/>
      <c r="R37" s="181"/>
      <c r="S37" s="180"/>
      <c r="T37" s="181"/>
      <c r="U37" s="180"/>
      <c r="V37" s="181"/>
      <c r="W37" s="180"/>
      <c r="X37" s="181"/>
      <c r="Y37" s="180"/>
      <c r="Z37" s="181"/>
      <c r="AA37" s="176"/>
    </row>
    <row r="38" spans="1:27" ht="15.75">
      <c r="A38" s="91"/>
      <c r="B38" s="91"/>
      <c r="C38" s="76">
        <v>47</v>
      </c>
      <c r="D38" s="105" t="s">
        <v>49</v>
      </c>
      <c r="E38" s="106">
        <v>2349</v>
      </c>
      <c r="F38" s="107">
        <v>112.14005959982971</v>
      </c>
      <c r="G38" s="106">
        <v>18</v>
      </c>
      <c r="H38" s="107">
        <v>85.555555555555557</v>
      </c>
      <c r="I38" s="106">
        <v>0</v>
      </c>
      <c r="J38" s="107"/>
      <c r="K38" s="106">
        <v>0</v>
      </c>
      <c r="L38" s="107"/>
      <c r="M38" s="106">
        <v>19</v>
      </c>
      <c r="N38" s="107">
        <v>17.315789473684209</v>
      </c>
      <c r="O38" s="63"/>
      <c r="P38" s="68"/>
      <c r="Q38" s="180"/>
      <c r="R38" s="181"/>
      <c r="S38" s="180"/>
      <c r="T38" s="181"/>
      <c r="U38" s="180"/>
      <c r="V38" s="181"/>
      <c r="W38" s="180"/>
      <c r="X38" s="181"/>
      <c r="Y38" s="180"/>
      <c r="Z38" s="181"/>
      <c r="AA38" s="176"/>
    </row>
    <row r="39" spans="1:27" ht="15.75">
      <c r="A39" s="91"/>
      <c r="B39" s="91"/>
      <c r="C39" s="76">
        <v>49</v>
      </c>
      <c r="D39" s="105" t="s">
        <v>50</v>
      </c>
      <c r="E39" s="106">
        <v>565</v>
      </c>
      <c r="F39" s="107">
        <v>112.22654867256637</v>
      </c>
      <c r="G39" s="106">
        <v>3</v>
      </c>
      <c r="H39" s="107">
        <v>93.333333333333329</v>
      </c>
      <c r="I39" s="106">
        <v>2</v>
      </c>
      <c r="J39" s="107">
        <v>42</v>
      </c>
      <c r="K39" s="106">
        <v>0</v>
      </c>
      <c r="L39" s="107"/>
      <c r="M39" s="106">
        <v>3</v>
      </c>
      <c r="N39" s="107">
        <v>11.666666666666666</v>
      </c>
      <c r="O39" s="63"/>
      <c r="P39" s="68"/>
      <c r="Q39" s="180"/>
      <c r="R39" s="181"/>
      <c r="S39" s="180"/>
      <c r="T39" s="181"/>
      <c r="U39" s="180"/>
      <c r="V39" s="181"/>
      <c r="W39" s="180"/>
      <c r="X39" s="181"/>
      <c r="Y39" s="180"/>
      <c r="Z39" s="181"/>
      <c r="AA39" s="176"/>
    </row>
    <row r="40" spans="1:27" s="28" customFormat="1" ht="15.75">
      <c r="A40" s="91"/>
      <c r="B40" s="91"/>
      <c r="C40" s="77"/>
      <c r="D40" s="108" t="s">
        <v>51</v>
      </c>
      <c r="E40" s="52">
        <v>8919</v>
      </c>
      <c r="F40" s="109">
        <v>112.31853346787757</v>
      </c>
      <c r="G40" s="52">
        <v>60</v>
      </c>
      <c r="H40" s="109">
        <v>91.65</v>
      </c>
      <c r="I40" s="52">
        <v>20</v>
      </c>
      <c r="J40" s="109">
        <v>44.1</v>
      </c>
      <c r="K40" s="52">
        <v>1</v>
      </c>
      <c r="L40" s="109">
        <v>42</v>
      </c>
      <c r="M40" s="52">
        <v>60</v>
      </c>
      <c r="N40" s="109">
        <v>21.383333333333333</v>
      </c>
      <c r="O40" s="44"/>
      <c r="P40" s="104"/>
      <c r="Q40" s="180"/>
      <c r="R40" s="181"/>
      <c r="S40" s="180"/>
      <c r="T40" s="181"/>
      <c r="U40" s="180"/>
      <c r="V40" s="181"/>
      <c r="W40" s="180"/>
      <c r="X40" s="181"/>
      <c r="Y40" s="180"/>
      <c r="Z40" s="181"/>
      <c r="AA40" s="182"/>
    </row>
    <row r="41" spans="1:27" ht="15.75">
      <c r="A41" s="91"/>
      <c r="B41" s="91"/>
      <c r="C41" s="76">
        <v>2</v>
      </c>
      <c r="D41" s="105" t="s">
        <v>52</v>
      </c>
      <c r="E41" s="106">
        <v>1688</v>
      </c>
      <c r="F41" s="107">
        <v>112.54857819905213</v>
      </c>
      <c r="G41" s="106">
        <v>4</v>
      </c>
      <c r="H41" s="107">
        <v>94.5</v>
      </c>
      <c r="I41" s="106">
        <v>5</v>
      </c>
      <c r="J41" s="107">
        <v>44.8</v>
      </c>
      <c r="K41" s="106">
        <v>1</v>
      </c>
      <c r="L41" s="107">
        <v>42</v>
      </c>
      <c r="M41" s="106">
        <v>5</v>
      </c>
      <c r="N41" s="107">
        <v>19.600000000000001</v>
      </c>
      <c r="O41" s="63"/>
      <c r="P41" s="68"/>
      <c r="Q41" s="180"/>
      <c r="R41" s="181"/>
      <c r="S41" s="180"/>
      <c r="T41" s="181"/>
      <c r="U41" s="180"/>
      <c r="V41" s="181"/>
      <c r="W41" s="180"/>
      <c r="X41" s="181"/>
      <c r="Y41" s="180"/>
      <c r="Z41" s="181"/>
      <c r="AA41" s="176"/>
    </row>
    <row r="42" spans="1:27" ht="15.75">
      <c r="A42" s="91"/>
      <c r="B42" s="91"/>
      <c r="C42" s="76">
        <v>13</v>
      </c>
      <c r="D42" s="105" t="s">
        <v>53</v>
      </c>
      <c r="E42" s="106">
        <v>2012</v>
      </c>
      <c r="F42" s="107">
        <v>112.10437375745526</v>
      </c>
      <c r="G42" s="106">
        <v>18</v>
      </c>
      <c r="H42" s="107">
        <v>85.611111111111114</v>
      </c>
      <c r="I42" s="106">
        <v>4</v>
      </c>
      <c r="J42" s="107">
        <v>42</v>
      </c>
      <c r="K42" s="106">
        <v>0</v>
      </c>
      <c r="L42" s="107"/>
      <c r="M42" s="106">
        <v>17</v>
      </c>
      <c r="N42" s="107">
        <v>25.235294117647058</v>
      </c>
      <c r="O42" s="63"/>
      <c r="P42" s="68"/>
      <c r="Q42" s="180"/>
      <c r="R42" s="181"/>
      <c r="S42" s="180"/>
      <c r="T42" s="181"/>
      <c r="U42" s="180"/>
      <c r="V42" s="181"/>
      <c r="W42" s="180"/>
      <c r="X42" s="181"/>
      <c r="Y42" s="180"/>
      <c r="Z42" s="181"/>
      <c r="AA42" s="176"/>
    </row>
    <row r="43" spans="1:27" ht="15.75">
      <c r="A43" s="91"/>
      <c r="B43" s="91"/>
      <c r="C43" s="76">
        <v>16</v>
      </c>
      <c r="D43" s="105" t="s">
        <v>54</v>
      </c>
      <c r="E43" s="106">
        <v>844</v>
      </c>
      <c r="F43" s="106">
        <v>111.92298578199052</v>
      </c>
      <c r="G43" s="106">
        <v>9</v>
      </c>
      <c r="H43" s="107">
        <v>87.111111111111114</v>
      </c>
      <c r="I43" s="106">
        <v>3</v>
      </c>
      <c r="J43" s="107">
        <v>42</v>
      </c>
      <c r="K43" s="106">
        <v>0</v>
      </c>
      <c r="L43" s="107"/>
      <c r="M43" s="106">
        <v>9</v>
      </c>
      <c r="N43" s="107">
        <v>21.777777777777779</v>
      </c>
      <c r="O43" s="63"/>
      <c r="P43" s="68"/>
      <c r="Q43" s="178"/>
      <c r="R43" s="179"/>
      <c r="S43" s="178"/>
      <c r="T43" s="179"/>
      <c r="U43" s="178"/>
      <c r="V43" s="179"/>
      <c r="W43" s="178"/>
      <c r="X43" s="179"/>
      <c r="Y43" s="178"/>
      <c r="Z43" s="179"/>
      <c r="AA43" s="176"/>
    </row>
    <row r="44" spans="1:27" ht="15.75">
      <c r="A44" s="91"/>
      <c r="B44" s="91"/>
      <c r="C44" s="76">
        <v>19</v>
      </c>
      <c r="D44" s="105" t="s">
        <v>55</v>
      </c>
      <c r="E44" s="106">
        <v>1340</v>
      </c>
      <c r="F44" s="107">
        <v>112.61716417910448</v>
      </c>
      <c r="G44" s="106">
        <v>14</v>
      </c>
      <c r="H44" s="107">
        <v>99.357142857142861</v>
      </c>
      <c r="I44" s="106">
        <v>1</v>
      </c>
      <c r="J44" s="107">
        <v>42</v>
      </c>
      <c r="K44" s="106">
        <v>0</v>
      </c>
      <c r="L44" s="107"/>
      <c r="M44" s="106">
        <v>12</v>
      </c>
      <c r="N44" s="107">
        <v>18.083333333333332</v>
      </c>
      <c r="O44" s="63"/>
      <c r="P44" s="68"/>
      <c r="Q44" s="180"/>
      <c r="R44" s="181"/>
      <c r="S44" s="180"/>
      <c r="T44" s="181"/>
      <c r="U44" s="180"/>
      <c r="V44" s="181"/>
      <c r="W44" s="180"/>
      <c r="X44" s="181"/>
      <c r="Y44" s="180"/>
      <c r="Z44" s="181"/>
      <c r="AA44" s="176"/>
    </row>
    <row r="45" spans="1:27" ht="15.75">
      <c r="A45" s="91"/>
      <c r="B45" s="91"/>
      <c r="C45" s="76">
        <v>45</v>
      </c>
      <c r="D45" s="105" t="s">
        <v>56</v>
      </c>
      <c r="E45" s="106">
        <v>3035</v>
      </c>
      <c r="F45" s="107">
        <v>112.31070840197694</v>
      </c>
      <c r="G45" s="106">
        <v>15</v>
      </c>
      <c r="H45" s="107">
        <v>93.666666666666671</v>
      </c>
      <c r="I45" s="106">
        <v>7</v>
      </c>
      <c r="J45" s="107">
        <v>46</v>
      </c>
      <c r="K45" s="106">
        <v>0</v>
      </c>
      <c r="L45" s="107"/>
      <c r="M45" s="106">
        <v>17</v>
      </c>
      <c r="N45" s="107">
        <v>20.176470588235293</v>
      </c>
      <c r="O45" s="63"/>
      <c r="P45" s="68"/>
      <c r="Q45" s="180"/>
      <c r="R45" s="181"/>
      <c r="S45" s="180"/>
      <c r="T45" s="181"/>
      <c r="U45" s="180"/>
      <c r="V45" s="181"/>
      <c r="W45" s="180"/>
      <c r="X45" s="181"/>
      <c r="Y45" s="180"/>
      <c r="Z45" s="181"/>
      <c r="AA45" s="176"/>
    </row>
    <row r="46" spans="1:27" s="28" customFormat="1" ht="15.75">
      <c r="A46" s="91"/>
      <c r="B46" s="91"/>
      <c r="C46" s="77"/>
      <c r="D46" s="108" t="s">
        <v>57</v>
      </c>
      <c r="E46" s="52">
        <v>40092</v>
      </c>
      <c r="F46" s="109">
        <v>111.58864611393794</v>
      </c>
      <c r="G46" s="52">
        <v>172</v>
      </c>
      <c r="H46" s="109">
        <v>88.372093023255815</v>
      </c>
      <c r="I46" s="52">
        <v>42</v>
      </c>
      <c r="J46" s="109">
        <v>42.69047619047619</v>
      </c>
      <c r="K46" s="52">
        <v>0</v>
      </c>
      <c r="L46" s="109"/>
      <c r="M46" s="52">
        <v>185</v>
      </c>
      <c r="N46" s="109">
        <v>20.789189189189191</v>
      </c>
      <c r="O46" s="44"/>
      <c r="P46" s="104"/>
      <c r="Q46" s="180"/>
      <c r="R46" s="181"/>
      <c r="S46" s="180"/>
      <c r="T46" s="181"/>
      <c r="U46" s="180"/>
      <c r="V46" s="181"/>
      <c r="W46" s="180"/>
      <c r="X46" s="181"/>
      <c r="Y46" s="180"/>
      <c r="Z46" s="181"/>
      <c r="AA46" s="182"/>
    </row>
    <row r="47" spans="1:27" ht="15.75">
      <c r="A47" s="91"/>
      <c r="B47" s="91"/>
      <c r="C47" s="76">
        <v>8</v>
      </c>
      <c r="D47" s="105" t="s">
        <v>58</v>
      </c>
      <c r="E47" s="106">
        <v>30432</v>
      </c>
      <c r="F47" s="107">
        <v>111.77162197686646</v>
      </c>
      <c r="G47" s="106">
        <v>131</v>
      </c>
      <c r="H47" s="107">
        <v>89.44274809160305</v>
      </c>
      <c r="I47" s="106">
        <v>36</v>
      </c>
      <c r="J47" s="107">
        <v>43.194444444444443</v>
      </c>
      <c r="K47" s="106">
        <v>0</v>
      </c>
      <c r="L47" s="107"/>
      <c r="M47" s="106">
        <v>140</v>
      </c>
      <c r="N47" s="107">
        <v>20.221428571428572</v>
      </c>
      <c r="O47" s="63"/>
      <c r="P47" s="68"/>
      <c r="Q47" s="180"/>
      <c r="R47" s="181"/>
      <c r="S47" s="180"/>
      <c r="T47" s="181"/>
      <c r="U47" s="180"/>
      <c r="V47" s="181"/>
      <c r="W47" s="180"/>
      <c r="X47" s="181"/>
      <c r="Y47" s="180"/>
      <c r="Z47" s="181"/>
      <c r="AA47" s="176"/>
    </row>
    <row r="48" spans="1:27" ht="15.75">
      <c r="A48" s="91"/>
      <c r="B48" s="91"/>
      <c r="C48" s="76">
        <v>17</v>
      </c>
      <c r="D48" s="105" t="s">
        <v>111</v>
      </c>
      <c r="E48" s="106">
        <v>3713</v>
      </c>
      <c r="F48" s="107">
        <v>111.08133584702396</v>
      </c>
      <c r="G48" s="106">
        <v>14</v>
      </c>
      <c r="H48" s="107">
        <v>82.857142857142861</v>
      </c>
      <c r="I48" s="106">
        <v>4</v>
      </c>
      <c r="J48" s="107">
        <v>42</v>
      </c>
      <c r="K48" s="106">
        <v>0</v>
      </c>
      <c r="L48" s="107"/>
      <c r="M48" s="106">
        <v>14</v>
      </c>
      <c r="N48" s="107">
        <v>22</v>
      </c>
      <c r="O48" s="63"/>
      <c r="P48" s="68"/>
      <c r="Q48" s="180"/>
      <c r="R48" s="181"/>
      <c r="S48" s="180"/>
      <c r="T48" s="181"/>
      <c r="U48" s="180"/>
      <c r="V48" s="181"/>
      <c r="W48" s="180"/>
      <c r="X48" s="181"/>
      <c r="Y48" s="180"/>
      <c r="Z48" s="181"/>
      <c r="AA48" s="176"/>
    </row>
    <row r="49" spans="1:27" ht="15.75">
      <c r="A49" s="91"/>
      <c r="B49" s="91"/>
      <c r="C49" s="76">
        <v>25</v>
      </c>
      <c r="D49" s="105" t="s">
        <v>112</v>
      </c>
      <c r="E49" s="106">
        <v>2175</v>
      </c>
      <c r="F49" s="107">
        <v>110.84275862068965</v>
      </c>
      <c r="G49" s="106">
        <v>7</v>
      </c>
      <c r="H49" s="107">
        <v>83</v>
      </c>
      <c r="I49" s="106">
        <v>0</v>
      </c>
      <c r="J49" s="107"/>
      <c r="K49" s="106">
        <v>0</v>
      </c>
      <c r="L49" s="107"/>
      <c r="M49" s="106">
        <v>7</v>
      </c>
      <c r="N49" s="107">
        <v>26</v>
      </c>
      <c r="O49" s="63"/>
      <c r="P49" s="68"/>
      <c r="Q49" s="178"/>
      <c r="R49" s="179"/>
      <c r="S49" s="178"/>
      <c r="T49" s="179"/>
      <c r="U49" s="178"/>
      <c r="V49" s="179"/>
      <c r="W49" s="178"/>
      <c r="X49" s="179"/>
      <c r="Y49" s="178"/>
      <c r="Z49" s="179"/>
      <c r="AA49" s="176"/>
    </row>
    <row r="50" spans="1:27" ht="15.75">
      <c r="A50" s="91"/>
      <c r="B50" s="91"/>
      <c r="C50" s="76">
        <v>43</v>
      </c>
      <c r="D50" s="105" t="s">
        <v>59</v>
      </c>
      <c r="E50" s="106">
        <v>3772</v>
      </c>
      <c r="F50" s="107">
        <v>111.04188759278897</v>
      </c>
      <c r="G50" s="106">
        <v>20</v>
      </c>
      <c r="H50" s="107">
        <v>87.1</v>
      </c>
      <c r="I50" s="106">
        <v>2</v>
      </c>
      <c r="J50" s="107">
        <v>35</v>
      </c>
      <c r="K50" s="106">
        <v>0</v>
      </c>
      <c r="L50" s="107"/>
      <c r="M50" s="106">
        <v>24</v>
      </c>
      <c r="N50" s="107">
        <v>21.875</v>
      </c>
      <c r="O50" s="63"/>
      <c r="P50" s="68"/>
      <c r="Q50" s="180"/>
      <c r="R50" s="181"/>
      <c r="S50" s="180"/>
      <c r="T50" s="181"/>
      <c r="U50" s="180"/>
      <c r="V50" s="181"/>
      <c r="W50" s="180"/>
      <c r="X50" s="181"/>
      <c r="Y50" s="180"/>
      <c r="Z50" s="181"/>
      <c r="AA50" s="176"/>
    </row>
    <row r="51" spans="1:27" s="28" customFormat="1" ht="15.75">
      <c r="A51" s="91"/>
      <c r="B51" s="91"/>
      <c r="C51" s="77"/>
      <c r="D51" s="108" t="s">
        <v>60</v>
      </c>
      <c r="E51" s="52">
        <v>4995</v>
      </c>
      <c r="F51" s="109">
        <v>112.15515515515516</v>
      </c>
      <c r="G51" s="52">
        <v>23</v>
      </c>
      <c r="H51" s="109">
        <v>84.913043478260875</v>
      </c>
      <c r="I51" s="52">
        <v>9</v>
      </c>
      <c r="J51" s="109">
        <v>42</v>
      </c>
      <c r="K51" s="52">
        <v>0</v>
      </c>
      <c r="L51" s="109"/>
      <c r="M51" s="52">
        <v>23</v>
      </c>
      <c r="N51" s="109">
        <v>18.565217391304348</v>
      </c>
      <c r="O51" s="44"/>
      <c r="P51" s="104"/>
      <c r="Q51" s="180"/>
      <c r="R51" s="181"/>
      <c r="S51" s="180"/>
      <c r="T51" s="181"/>
      <c r="U51" s="180"/>
      <c r="V51" s="181"/>
      <c r="W51" s="180"/>
      <c r="X51" s="181"/>
      <c r="Y51" s="180"/>
      <c r="Z51" s="181"/>
      <c r="AA51" s="182"/>
    </row>
    <row r="52" spans="1:27" ht="15.75">
      <c r="A52" s="91"/>
      <c r="B52" s="91"/>
      <c r="C52" s="76">
        <v>6</v>
      </c>
      <c r="D52" s="105" t="s">
        <v>61</v>
      </c>
      <c r="E52" s="106">
        <v>3350</v>
      </c>
      <c r="F52" s="107">
        <v>112.22626865671641</v>
      </c>
      <c r="G52" s="107">
        <v>17</v>
      </c>
      <c r="H52" s="107">
        <v>87.705882352941174</v>
      </c>
      <c r="I52" s="106">
        <v>6</v>
      </c>
      <c r="J52" s="107">
        <v>42</v>
      </c>
      <c r="K52" s="106">
        <v>0</v>
      </c>
      <c r="L52" s="107"/>
      <c r="M52" s="106">
        <v>17</v>
      </c>
      <c r="N52" s="107">
        <v>17.705882352941178</v>
      </c>
      <c r="O52" s="63"/>
      <c r="P52" s="68"/>
      <c r="Q52" s="180"/>
      <c r="R52" s="181"/>
      <c r="S52" s="180"/>
      <c r="T52" s="181"/>
      <c r="U52" s="180"/>
      <c r="V52" s="181"/>
      <c r="W52" s="180"/>
      <c r="X52" s="181"/>
      <c r="Y52" s="180"/>
      <c r="Z52" s="181"/>
      <c r="AA52" s="176"/>
    </row>
    <row r="53" spans="1:27" ht="15.75">
      <c r="A53" s="91"/>
      <c r="B53" s="91"/>
      <c r="C53" s="76">
        <v>10</v>
      </c>
      <c r="D53" s="105" t="s">
        <v>62</v>
      </c>
      <c r="E53" s="106">
        <v>1645</v>
      </c>
      <c r="F53" s="107">
        <v>112.01033434650456</v>
      </c>
      <c r="G53" s="106">
        <v>6</v>
      </c>
      <c r="H53" s="107">
        <v>77</v>
      </c>
      <c r="I53" s="106">
        <v>3</v>
      </c>
      <c r="J53" s="107">
        <v>42</v>
      </c>
      <c r="K53" s="106">
        <v>0</v>
      </c>
      <c r="L53" s="107"/>
      <c r="M53" s="106">
        <v>6</v>
      </c>
      <c r="N53" s="107">
        <v>21</v>
      </c>
      <c r="O53" s="63"/>
      <c r="P53" s="68"/>
      <c r="Q53" s="180"/>
      <c r="R53" s="181"/>
      <c r="S53" s="180"/>
      <c r="T53" s="181"/>
      <c r="U53" s="180"/>
      <c r="V53" s="181"/>
      <c r="W53" s="180"/>
      <c r="X53" s="181"/>
      <c r="Y53" s="180"/>
      <c r="Z53" s="181"/>
      <c r="AA53" s="176"/>
    </row>
    <row r="54" spans="1:27" s="28" customFormat="1" ht="15.75">
      <c r="A54" s="91"/>
      <c r="B54" s="91"/>
      <c r="C54" s="77"/>
      <c r="D54" s="108" t="s">
        <v>63</v>
      </c>
      <c r="E54" s="52">
        <v>10806</v>
      </c>
      <c r="F54" s="109">
        <v>112.26161391819359</v>
      </c>
      <c r="G54" s="52">
        <v>83</v>
      </c>
      <c r="H54" s="109">
        <v>88.975903614457835</v>
      </c>
      <c r="I54" s="52">
        <v>10</v>
      </c>
      <c r="J54" s="109">
        <v>42</v>
      </c>
      <c r="K54" s="52">
        <v>0</v>
      </c>
      <c r="L54" s="109"/>
      <c r="M54" s="52">
        <v>87</v>
      </c>
      <c r="N54" s="109">
        <v>20.459770114942529</v>
      </c>
      <c r="O54" s="44"/>
      <c r="P54" s="104"/>
      <c r="Q54" s="178"/>
      <c r="R54" s="179"/>
      <c r="S54" s="178"/>
      <c r="T54" s="179"/>
      <c r="U54" s="178"/>
      <c r="V54" s="179"/>
      <c r="W54" s="178"/>
      <c r="X54" s="179"/>
      <c r="Y54" s="178"/>
      <c r="Z54" s="179"/>
      <c r="AA54" s="182"/>
    </row>
    <row r="55" spans="1:27" ht="15.75">
      <c r="A55" s="91"/>
      <c r="B55" s="91"/>
      <c r="C55" s="76">
        <v>15</v>
      </c>
      <c r="D55" s="105" t="s">
        <v>118</v>
      </c>
      <c r="E55" s="106">
        <v>4612</v>
      </c>
      <c r="F55" s="107">
        <v>112.22094535993061</v>
      </c>
      <c r="G55" s="106">
        <v>33</v>
      </c>
      <c r="H55" s="107">
        <v>87.63636363636364</v>
      </c>
      <c r="I55" s="106">
        <v>5</v>
      </c>
      <c r="J55" s="107">
        <v>42</v>
      </c>
      <c r="K55" s="106">
        <v>0</v>
      </c>
      <c r="L55" s="107"/>
      <c r="M55" s="106">
        <v>36</v>
      </c>
      <c r="N55" s="107">
        <v>21.944444444444443</v>
      </c>
      <c r="O55" s="63"/>
      <c r="P55" s="68"/>
      <c r="Q55" s="180"/>
      <c r="R55" s="181"/>
      <c r="S55" s="180"/>
      <c r="T55" s="181"/>
      <c r="U55" s="180"/>
      <c r="V55" s="181"/>
      <c r="W55" s="180"/>
      <c r="X55" s="181"/>
      <c r="Y55" s="180"/>
      <c r="Z55" s="181"/>
      <c r="AA55" s="176"/>
    </row>
    <row r="56" spans="1:27" ht="15.75">
      <c r="A56" s="91"/>
      <c r="B56" s="91"/>
      <c r="C56" s="76">
        <v>27</v>
      </c>
      <c r="D56" s="105" t="s">
        <v>64</v>
      </c>
      <c r="E56" s="106">
        <v>1210</v>
      </c>
      <c r="F56" s="107">
        <v>111.01570247933884</v>
      </c>
      <c r="G56" s="106">
        <v>11</v>
      </c>
      <c r="H56" s="107">
        <v>80.181818181818187</v>
      </c>
      <c r="I56" s="106">
        <v>2</v>
      </c>
      <c r="J56" s="107">
        <v>42</v>
      </c>
      <c r="K56" s="106">
        <v>0</v>
      </c>
      <c r="L56" s="107"/>
      <c r="M56" s="106">
        <v>11</v>
      </c>
      <c r="N56" s="107">
        <v>21.636363636363637</v>
      </c>
      <c r="O56" s="63"/>
      <c r="P56" s="68"/>
      <c r="Q56" s="180"/>
      <c r="R56" s="181"/>
      <c r="S56" s="180"/>
      <c r="T56" s="181"/>
      <c r="U56" s="180"/>
      <c r="V56" s="181"/>
      <c r="W56" s="180"/>
      <c r="X56" s="181"/>
      <c r="Y56" s="180"/>
      <c r="Z56" s="181"/>
      <c r="AA56" s="176"/>
    </row>
    <row r="57" spans="1:27" ht="15.75">
      <c r="A57" s="91"/>
      <c r="B57" s="91"/>
      <c r="C57" s="76">
        <v>32</v>
      </c>
      <c r="D57" s="105" t="s">
        <v>114</v>
      </c>
      <c r="E57" s="106">
        <v>989</v>
      </c>
      <c r="F57" s="107">
        <v>112.41456016177958</v>
      </c>
      <c r="G57" s="106">
        <v>10</v>
      </c>
      <c r="H57" s="107">
        <v>96.5</v>
      </c>
      <c r="I57" s="106">
        <v>0</v>
      </c>
      <c r="J57" s="107"/>
      <c r="K57" s="106">
        <v>0</v>
      </c>
      <c r="L57" s="107"/>
      <c r="M57" s="106">
        <v>9</v>
      </c>
      <c r="N57" s="107">
        <v>17.444444444444443</v>
      </c>
      <c r="O57" s="63"/>
      <c r="P57" s="68"/>
      <c r="Q57" s="178"/>
      <c r="R57" s="179"/>
      <c r="S57" s="178"/>
      <c r="T57" s="179"/>
      <c r="U57" s="178"/>
      <c r="V57" s="179"/>
      <c r="W57" s="178"/>
      <c r="X57" s="179"/>
      <c r="Y57" s="178"/>
      <c r="Z57" s="179"/>
      <c r="AA57" s="176"/>
    </row>
    <row r="58" spans="1:27" ht="15.75">
      <c r="A58" s="91"/>
      <c r="B58" s="91"/>
      <c r="C58" s="76">
        <v>36</v>
      </c>
      <c r="D58" s="105" t="s">
        <v>65</v>
      </c>
      <c r="E58" s="106">
        <v>3995</v>
      </c>
      <c r="F58" s="107">
        <v>112.64806007509387</v>
      </c>
      <c r="G58" s="106">
        <v>29</v>
      </c>
      <c r="H58" s="107">
        <v>91.241379310344826</v>
      </c>
      <c r="I58" s="106">
        <v>3</v>
      </c>
      <c r="J58" s="107">
        <v>42</v>
      </c>
      <c r="K58" s="106">
        <v>0</v>
      </c>
      <c r="L58" s="107"/>
      <c r="M58" s="106">
        <v>31</v>
      </c>
      <c r="N58" s="107">
        <v>19.193548387096776</v>
      </c>
      <c r="O58" s="63"/>
      <c r="P58" s="68"/>
      <c r="Q58" s="180"/>
      <c r="R58" s="181"/>
      <c r="S58" s="180"/>
      <c r="T58" s="181"/>
      <c r="U58" s="180"/>
      <c r="V58" s="181"/>
      <c r="W58" s="180"/>
      <c r="X58" s="181"/>
      <c r="Y58" s="180"/>
      <c r="Z58" s="181"/>
      <c r="AA58" s="176"/>
    </row>
    <row r="59" spans="1:27" s="28" customFormat="1" ht="15.75">
      <c r="A59" s="91"/>
      <c r="B59" s="91"/>
      <c r="C59" s="77">
        <v>28</v>
      </c>
      <c r="D59" s="108" t="s">
        <v>66</v>
      </c>
      <c r="E59" s="52">
        <v>38043</v>
      </c>
      <c r="F59" s="109">
        <v>112.18610519675104</v>
      </c>
      <c r="G59" s="52">
        <v>197</v>
      </c>
      <c r="H59" s="109">
        <v>89.888324873096451</v>
      </c>
      <c r="I59" s="52">
        <v>34</v>
      </c>
      <c r="J59" s="109">
        <v>42.411764705882355</v>
      </c>
      <c r="K59" s="52">
        <v>0</v>
      </c>
      <c r="L59" s="109"/>
      <c r="M59" s="52">
        <v>208</v>
      </c>
      <c r="N59" s="109">
        <v>20.10576923076923</v>
      </c>
      <c r="O59" s="44"/>
      <c r="P59" s="104"/>
      <c r="Q59" s="180"/>
      <c r="R59" s="181"/>
      <c r="S59" s="180"/>
      <c r="T59" s="181"/>
      <c r="U59" s="180"/>
      <c r="V59" s="181"/>
      <c r="W59" s="180"/>
      <c r="X59" s="181"/>
      <c r="Y59" s="180"/>
      <c r="Z59" s="181"/>
      <c r="AA59" s="182"/>
    </row>
    <row r="60" spans="1:27" s="28" customFormat="1" ht="15.75">
      <c r="A60" s="91"/>
      <c r="B60" s="91"/>
      <c r="C60" s="77">
        <v>30</v>
      </c>
      <c r="D60" s="108" t="s">
        <v>67</v>
      </c>
      <c r="E60" s="52">
        <v>8170</v>
      </c>
      <c r="F60" s="109">
        <v>111.94455324357405</v>
      </c>
      <c r="G60" s="52">
        <v>23</v>
      </c>
      <c r="H60" s="109">
        <v>83.434782608695656</v>
      </c>
      <c r="I60" s="52">
        <v>16</v>
      </c>
      <c r="J60" s="109">
        <v>42</v>
      </c>
      <c r="K60" s="52">
        <v>0</v>
      </c>
      <c r="L60" s="109"/>
      <c r="M60" s="52">
        <v>25</v>
      </c>
      <c r="N60" s="109">
        <v>20.48</v>
      </c>
      <c r="O60" s="44"/>
      <c r="P60" s="104"/>
      <c r="Q60" s="180"/>
      <c r="R60" s="181"/>
      <c r="S60" s="180"/>
      <c r="T60" s="181"/>
      <c r="U60" s="180"/>
      <c r="V60" s="181"/>
      <c r="W60" s="180"/>
      <c r="X60" s="181"/>
      <c r="Y60" s="180"/>
      <c r="Z60" s="181"/>
      <c r="AA60" s="182"/>
    </row>
    <row r="61" spans="1:27" s="28" customFormat="1" ht="15.75">
      <c r="A61" s="91"/>
      <c r="B61" s="91"/>
      <c r="C61" s="77">
        <v>31</v>
      </c>
      <c r="D61" s="108" t="s">
        <v>68</v>
      </c>
      <c r="E61" s="52">
        <v>3196</v>
      </c>
      <c r="F61" s="109">
        <v>111.47559449311639</v>
      </c>
      <c r="G61" s="52">
        <v>38</v>
      </c>
      <c r="H61" s="109">
        <v>90.578947368421055</v>
      </c>
      <c r="I61" s="52">
        <v>4</v>
      </c>
      <c r="J61" s="109">
        <v>45.5</v>
      </c>
      <c r="K61" s="52">
        <v>0</v>
      </c>
      <c r="L61" s="109"/>
      <c r="M61" s="52">
        <v>42</v>
      </c>
      <c r="N61" s="109">
        <v>19.30952380952381</v>
      </c>
      <c r="O61" s="44"/>
      <c r="P61" s="104"/>
      <c r="Q61" s="180"/>
      <c r="R61" s="181"/>
      <c r="S61" s="180"/>
      <c r="T61" s="181"/>
      <c r="U61" s="180"/>
      <c r="V61" s="181"/>
      <c r="W61" s="180"/>
      <c r="X61" s="181"/>
      <c r="Y61" s="180"/>
      <c r="Z61" s="181"/>
      <c r="AA61" s="182"/>
    </row>
    <row r="62" spans="1:27" s="28" customFormat="1" ht="15.75">
      <c r="A62" s="91"/>
      <c r="B62" s="91"/>
      <c r="C62" s="77">
        <v>26</v>
      </c>
      <c r="D62" s="108" t="s">
        <v>69</v>
      </c>
      <c r="E62" s="52">
        <v>1557</v>
      </c>
      <c r="F62" s="109">
        <v>111.74887604367373</v>
      </c>
      <c r="G62" s="52">
        <v>11</v>
      </c>
      <c r="H62" s="109">
        <v>86.727272727272734</v>
      </c>
      <c r="I62" s="52">
        <v>1</v>
      </c>
      <c r="J62" s="109">
        <v>42</v>
      </c>
      <c r="K62" s="52">
        <v>0</v>
      </c>
      <c r="L62" s="109"/>
      <c r="M62" s="52">
        <v>12</v>
      </c>
      <c r="N62" s="109">
        <v>17.5</v>
      </c>
      <c r="O62" s="44"/>
      <c r="P62" s="104"/>
      <c r="Q62" s="178"/>
      <c r="R62" s="179"/>
      <c r="S62" s="178"/>
      <c r="T62" s="179"/>
      <c r="U62" s="178"/>
      <c r="V62" s="179"/>
      <c r="W62" s="178"/>
      <c r="X62" s="179"/>
      <c r="Y62" s="178"/>
      <c r="Z62" s="179"/>
      <c r="AA62" s="182"/>
    </row>
    <row r="63" spans="1:27" s="28" customFormat="1" ht="15.75">
      <c r="A63" s="91"/>
      <c r="B63" s="91"/>
      <c r="C63" s="77"/>
      <c r="D63" s="108" t="s">
        <v>70</v>
      </c>
      <c r="E63" s="52">
        <v>22391</v>
      </c>
      <c r="F63" s="109">
        <v>111.87405654057434</v>
      </c>
      <c r="G63" s="52">
        <v>93</v>
      </c>
      <c r="H63" s="109">
        <v>88.978494623655919</v>
      </c>
      <c r="I63" s="52">
        <v>30</v>
      </c>
      <c r="J63" s="109">
        <v>41.633333333333333</v>
      </c>
      <c r="K63" s="52">
        <v>0</v>
      </c>
      <c r="L63" s="109"/>
      <c r="M63" s="52">
        <v>98</v>
      </c>
      <c r="N63" s="109">
        <v>20.744897959183675</v>
      </c>
      <c r="O63" s="44"/>
      <c r="P63" s="104"/>
      <c r="Q63" s="178"/>
      <c r="R63" s="179"/>
      <c r="S63" s="178"/>
      <c r="T63" s="179"/>
      <c r="U63" s="178"/>
      <c r="V63" s="179"/>
      <c r="W63" s="178"/>
      <c r="X63" s="179"/>
      <c r="Y63" s="178"/>
      <c r="Z63" s="179"/>
      <c r="AA63" s="182"/>
    </row>
    <row r="64" spans="1:27" ht="15.75">
      <c r="A64" s="91"/>
      <c r="B64" s="91"/>
      <c r="C64" s="76">
        <v>3</v>
      </c>
      <c r="D64" s="105" t="s">
        <v>71</v>
      </c>
      <c r="E64" s="106">
        <v>7855</v>
      </c>
      <c r="F64" s="107">
        <v>112.14627625716105</v>
      </c>
      <c r="G64" s="106">
        <v>31</v>
      </c>
      <c r="H64" s="107">
        <v>89.677419354838705</v>
      </c>
      <c r="I64" s="106">
        <v>16</v>
      </c>
      <c r="J64" s="107">
        <v>41.3125</v>
      </c>
      <c r="K64" s="106">
        <v>0</v>
      </c>
      <c r="L64" s="107"/>
      <c r="M64" s="106">
        <v>32</v>
      </c>
      <c r="N64" s="107">
        <v>21.96875</v>
      </c>
      <c r="O64" s="63"/>
      <c r="P64" s="68"/>
      <c r="Q64" s="178"/>
      <c r="R64" s="179"/>
      <c r="S64" s="178"/>
      <c r="T64" s="179"/>
      <c r="U64" s="178"/>
      <c r="V64" s="179"/>
      <c r="W64" s="178"/>
      <c r="X64" s="179"/>
      <c r="Y64" s="178"/>
      <c r="Z64" s="179"/>
      <c r="AA64" s="176"/>
    </row>
    <row r="65" spans="1:27" ht="15.75" customHeight="1">
      <c r="A65" s="91"/>
      <c r="B65" s="91"/>
      <c r="C65" s="76">
        <v>12</v>
      </c>
      <c r="D65" s="105" t="s">
        <v>72</v>
      </c>
      <c r="E65" s="106">
        <v>2617</v>
      </c>
      <c r="F65" s="107">
        <v>111.47573557508598</v>
      </c>
      <c r="G65" s="106">
        <v>10</v>
      </c>
      <c r="H65" s="107">
        <v>88.9</v>
      </c>
      <c r="I65" s="106">
        <v>1</v>
      </c>
      <c r="J65" s="107">
        <v>42</v>
      </c>
      <c r="K65" s="106">
        <v>0</v>
      </c>
      <c r="L65" s="107"/>
      <c r="M65" s="106">
        <v>11</v>
      </c>
      <c r="N65" s="107">
        <v>21.636363636363637</v>
      </c>
      <c r="O65" s="63"/>
      <c r="P65" s="68"/>
      <c r="Q65" s="178"/>
      <c r="R65" s="179"/>
      <c r="S65" s="178"/>
      <c r="T65" s="179"/>
      <c r="U65" s="178"/>
      <c r="V65" s="179"/>
      <c r="W65" s="178"/>
      <c r="X65" s="179"/>
      <c r="Y65" s="178"/>
      <c r="Z65" s="179"/>
      <c r="AA65" s="176"/>
    </row>
    <row r="66" spans="1:27" ht="15.75">
      <c r="A66" s="91"/>
      <c r="B66" s="91"/>
      <c r="C66" s="76">
        <v>46</v>
      </c>
      <c r="D66" s="105" t="s">
        <v>73</v>
      </c>
      <c r="E66" s="106">
        <v>11919</v>
      </c>
      <c r="F66" s="107">
        <v>111.78211259333837</v>
      </c>
      <c r="G66" s="106">
        <v>52</v>
      </c>
      <c r="H66" s="107">
        <v>88.57692307692308</v>
      </c>
      <c r="I66" s="106">
        <v>13</v>
      </c>
      <c r="J66" s="107">
        <v>42</v>
      </c>
      <c r="K66" s="106">
        <v>0</v>
      </c>
      <c r="L66" s="107"/>
      <c r="M66" s="106">
        <v>55</v>
      </c>
      <c r="N66" s="107">
        <v>19.854545454545455</v>
      </c>
      <c r="O66" s="63"/>
      <c r="P66" s="68"/>
      <c r="Q66" s="178"/>
      <c r="R66" s="179"/>
      <c r="S66" s="178"/>
      <c r="T66" s="179"/>
      <c r="U66" s="178"/>
      <c r="V66" s="179"/>
      <c r="W66" s="178"/>
      <c r="X66" s="179"/>
      <c r="Y66" s="178"/>
      <c r="Z66" s="179"/>
      <c r="AA66" s="176"/>
    </row>
    <row r="67" spans="1:27" s="28" customFormat="1" ht="15.75">
      <c r="A67" s="91"/>
      <c r="B67" s="91"/>
      <c r="C67" s="77"/>
      <c r="D67" s="108" t="s">
        <v>74</v>
      </c>
      <c r="E67" s="52">
        <v>11022</v>
      </c>
      <c r="F67" s="109">
        <v>111.34694247867901</v>
      </c>
      <c r="G67" s="52">
        <v>113</v>
      </c>
      <c r="H67" s="109">
        <v>96.424778761061944</v>
      </c>
      <c r="I67" s="52">
        <v>10</v>
      </c>
      <c r="J67" s="109">
        <v>41</v>
      </c>
      <c r="K67" s="52">
        <v>0</v>
      </c>
      <c r="L67" s="109"/>
      <c r="M67" s="52">
        <v>116</v>
      </c>
      <c r="N67" s="109">
        <v>18.120689655172413</v>
      </c>
      <c r="O67" s="44"/>
      <c r="P67" s="104"/>
      <c r="Q67" s="180"/>
      <c r="R67" s="181"/>
      <c r="S67" s="180"/>
      <c r="T67" s="181"/>
      <c r="U67" s="180"/>
      <c r="V67" s="181"/>
      <c r="W67" s="180"/>
      <c r="X67" s="181"/>
      <c r="Y67" s="180"/>
      <c r="Z67" s="181"/>
      <c r="AA67" s="182"/>
    </row>
    <row r="68" spans="1:27" ht="15.75">
      <c r="A68" s="91"/>
      <c r="B68" s="91"/>
      <c r="C68" s="76">
        <v>1</v>
      </c>
      <c r="D68" s="105" t="s">
        <v>115</v>
      </c>
      <c r="E68" s="106">
        <v>1716</v>
      </c>
      <c r="F68" s="107">
        <v>110.9551282051282</v>
      </c>
      <c r="G68" s="106">
        <v>20</v>
      </c>
      <c r="H68" s="107">
        <v>95.45</v>
      </c>
      <c r="I68" s="106">
        <v>1</v>
      </c>
      <c r="J68" s="107">
        <v>42</v>
      </c>
      <c r="K68" s="106">
        <v>0</v>
      </c>
      <c r="L68" s="107"/>
      <c r="M68" s="106">
        <v>21</v>
      </c>
      <c r="N68" s="107">
        <v>21.095238095238095</v>
      </c>
      <c r="O68" s="63"/>
      <c r="P68" s="68"/>
      <c r="Q68" s="180"/>
      <c r="R68" s="181"/>
      <c r="S68" s="180"/>
      <c r="T68" s="181"/>
      <c r="U68" s="180"/>
      <c r="V68" s="181"/>
      <c r="W68" s="180"/>
      <c r="X68" s="181"/>
      <c r="Y68" s="180"/>
      <c r="Z68" s="181"/>
      <c r="AA68" s="176"/>
    </row>
    <row r="69" spans="1:27" ht="15.75">
      <c r="A69" s="91"/>
      <c r="B69" s="91"/>
      <c r="C69" s="76">
        <v>20</v>
      </c>
      <c r="D69" s="105" t="s">
        <v>116</v>
      </c>
      <c r="E69" s="106">
        <v>3834</v>
      </c>
      <c r="F69" s="107">
        <v>111.40505998956704</v>
      </c>
      <c r="G69" s="106">
        <v>50</v>
      </c>
      <c r="H69" s="107">
        <v>95</v>
      </c>
      <c r="I69" s="106">
        <v>3</v>
      </c>
      <c r="J69" s="107">
        <v>46.666666666666664</v>
      </c>
      <c r="K69" s="106">
        <v>0</v>
      </c>
      <c r="L69" s="107"/>
      <c r="M69" s="106">
        <v>52</v>
      </c>
      <c r="N69" s="107">
        <v>14</v>
      </c>
      <c r="O69" s="63"/>
      <c r="P69" s="68"/>
      <c r="Q69" s="180"/>
      <c r="R69" s="181"/>
      <c r="S69" s="180"/>
      <c r="T69" s="181"/>
      <c r="U69" s="180"/>
      <c r="V69" s="181"/>
      <c r="W69" s="180"/>
      <c r="X69" s="181"/>
      <c r="Y69" s="180"/>
      <c r="Z69" s="181"/>
      <c r="AA69" s="176"/>
    </row>
    <row r="70" spans="1:27" ht="15.75">
      <c r="A70" s="91"/>
      <c r="B70" s="91"/>
      <c r="C70" s="76">
        <v>48</v>
      </c>
      <c r="D70" s="105" t="s">
        <v>117</v>
      </c>
      <c r="E70" s="106">
        <v>5472</v>
      </c>
      <c r="F70" s="107">
        <v>111.42909356725146</v>
      </c>
      <c r="G70" s="106">
        <v>43</v>
      </c>
      <c r="H70" s="107">
        <v>98.534883720930239</v>
      </c>
      <c r="I70" s="106">
        <v>6</v>
      </c>
      <c r="J70" s="107">
        <v>38</v>
      </c>
      <c r="K70" s="106">
        <v>0</v>
      </c>
      <c r="L70" s="107"/>
      <c r="M70" s="106">
        <v>43</v>
      </c>
      <c r="N70" s="107">
        <v>21.651162790697676</v>
      </c>
      <c r="O70" s="63"/>
      <c r="P70" s="68"/>
      <c r="Q70" s="178"/>
      <c r="R70" s="179"/>
      <c r="S70" s="178"/>
      <c r="T70" s="179"/>
      <c r="U70" s="178"/>
      <c r="V70" s="179"/>
      <c r="W70" s="178"/>
      <c r="X70" s="179"/>
      <c r="Y70" s="178"/>
      <c r="Z70" s="179"/>
      <c r="AA70" s="176"/>
    </row>
    <row r="71" spans="1:27" s="28" customFormat="1" ht="15.75">
      <c r="A71" s="91"/>
      <c r="B71" s="91"/>
      <c r="C71" s="77">
        <v>51</v>
      </c>
      <c r="D71" s="108" t="s">
        <v>75</v>
      </c>
      <c r="E71" s="52">
        <v>250</v>
      </c>
      <c r="F71" s="109">
        <v>111.34</v>
      </c>
      <c r="G71" s="52">
        <v>0</v>
      </c>
      <c r="H71" s="109"/>
      <c r="I71" s="52">
        <v>2</v>
      </c>
      <c r="J71" s="109">
        <v>42</v>
      </c>
      <c r="K71" s="52">
        <v>0</v>
      </c>
      <c r="L71" s="109"/>
      <c r="M71" s="52">
        <v>0</v>
      </c>
      <c r="N71" s="109"/>
      <c r="O71" s="44"/>
      <c r="P71" s="104"/>
      <c r="Q71" s="180"/>
      <c r="R71" s="181"/>
      <c r="S71" s="180"/>
      <c r="T71" s="181"/>
      <c r="U71" s="180"/>
      <c r="V71" s="181"/>
      <c r="W71" s="180"/>
      <c r="X71" s="181"/>
      <c r="Y71" s="180"/>
      <c r="Z71" s="181"/>
      <c r="AA71" s="182"/>
    </row>
    <row r="72" spans="1:27" s="28" customFormat="1" ht="15.75">
      <c r="A72" s="91"/>
      <c r="B72" s="91"/>
      <c r="C72" s="77">
        <v>52</v>
      </c>
      <c r="D72" s="108" t="s">
        <v>76</v>
      </c>
      <c r="E72" s="52">
        <v>394</v>
      </c>
      <c r="F72" s="109">
        <v>111.09644670050761</v>
      </c>
      <c r="G72" s="52">
        <v>1</v>
      </c>
      <c r="H72" s="109">
        <v>56</v>
      </c>
      <c r="I72" s="52">
        <v>4</v>
      </c>
      <c r="J72" s="109">
        <v>42</v>
      </c>
      <c r="K72" s="52">
        <v>0</v>
      </c>
      <c r="L72" s="109"/>
      <c r="M72" s="52">
        <v>2</v>
      </c>
      <c r="N72" s="109">
        <v>28</v>
      </c>
      <c r="O72" s="44"/>
      <c r="P72" s="104"/>
      <c r="Q72" s="180"/>
      <c r="R72" s="181"/>
      <c r="S72" s="180"/>
      <c r="T72" s="181"/>
      <c r="U72" s="180"/>
      <c r="V72" s="181"/>
      <c r="W72" s="180"/>
      <c r="X72" s="181"/>
      <c r="Y72" s="180"/>
      <c r="Z72" s="181"/>
      <c r="AA72" s="182"/>
    </row>
    <row r="73" spans="1:27" ht="24" customHeight="1">
      <c r="A73" s="91"/>
      <c r="B73" s="91"/>
      <c r="C73" s="111"/>
      <c r="D73" s="70" t="s">
        <v>8</v>
      </c>
      <c r="E73" s="57">
        <v>227991</v>
      </c>
      <c r="F73" s="112">
        <v>111.96</v>
      </c>
      <c r="G73" s="57">
        <v>1171</v>
      </c>
      <c r="H73" s="112">
        <v>89.23</v>
      </c>
      <c r="I73" s="57">
        <v>278</v>
      </c>
      <c r="J73" s="112">
        <v>42.52</v>
      </c>
      <c r="K73" s="57">
        <v>2</v>
      </c>
      <c r="L73" s="112">
        <v>42</v>
      </c>
      <c r="M73" s="57">
        <v>1232</v>
      </c>
      <c r="N73" s="112">
        <v>20.68</v>
      </c>
      <c r="O73" s="44"/>
      <c r="P73" s="104"/>
      <c r="Q73" s="180"/>
      <c r="R73" s="181"/>
      <c r="S73" s="180"/>
      <c r="T73" s="181"/>
      <c r="U73" s="180"/>
      <c r="V73" s="181"/>
      <c r="W73" s="180"/>
      <c r="X73" s="181"/>
      <c r="Y73" s="180"/>
      <c r="Z73" s="181"/>
      <c r="AA73" s="176"/>
    </row>
    <row r="74" spans="1:27" ht="3.2" customHeight="1">
      <c r="A74" s="91"/>
      <c r="B74" s="91"/>
      <c r="C74" s="91"/>
      <c r="D74" s="58"/>
      <c r="E74" s="58"/>
      <c r="F74" s="58"/>
      <c r="G74" s="58"/>
      <c r="H74" s="58"/>
      <c r="I74" s="58"/>
      <c r="J74" s="58"/>
      <c r="K74" s="58"/>
      <c r="L74" s="58"/>
      <c r="O74" s="44"/>
      <c r="P74" s="104"/>
      <c r="Q74" s="178"/>
      <c r="R74" s="179"/>
      <c r="S74" s="178"/>
      <c r="T74" s="179"/>
      <c r="U74" s="178"/>
      <c r="V74" s="179"/>
      <c r="W74" s="178"/>
      <c r="X74" s="179"/>
      <c r="Y74" s="178"/>
      <c r="Z74" s="179"/>
      <c r="AA74" s="176"/>
    </row>
    <row r="75" spans="1:27" s="114" customFormat="1" ht="15.6" customHeight="1">
      <c r="A75" s="113"/>
      <c r="B75" s="113"/>
      <c r="C75" s="113"/>
      <c r="D75" s="219" t="s">
        <v>105</v>
      </c>
      <c r="E75" s="220"/>
      <c r="F75" s="220"/>
      <c r="G75" s="220"/>
      <c r="H75" s="220"/>
      <c r="I75" s="220"/>
      <c r="J75" s="220"/>
      <c r="K75" s="220"/>
      <c r="L75" s="220"/>
      <c r="M75" s="220"/>
      <c r="N75" s="220"/>
      <c r="O75" s="44"/>
      <c r="P75" s="104"/>
      <c r="Q75" s="178"/>
      <c r="R75" s="179"/>
      <c r="S75" s="178"/>
      <c r="T75" s="179"/>
      <c r="U75" s="178"/>
      <c r="V75" s="179"/>
      <c r="W75" s="178"/>
      <c r="X75" s="179"/>
      <c r="Y75" s="178"/>
      <c r="Z75" s="179"/>
      <c r="AA75" s="183"/>
    </row>
    <row r="76" spans="1:27" s="114" customFormat="1" ht="27.6" customHeight="1">
      <c r="A76" s="113"/>
      <c r="B76" s="113"/>
      <c r="C76" s="113"/>
      <c r="D76" s="221" t="s">
        <v>106</v>
      </c>
      <c r="E76" s="222"/>
      <c r="F76" s="222"/>
      <c r="G76" s="222"/>
      <c r="H76" s="222"/>
      <c r="I76" s="222"/>
      <c r="J76" s="222"/>
      <c r="K76" s="222"/>
      <c r="L76" s="222"/>
      <c r="M76" s="222"/>
      <c r="N76" s="222"/>
      <c r="O76" s="115"/>
      <c r="Q76" s="178"/>
      <c r="R76" s="179"/>
      <c r="S76" s="178"/>
      <c r="T76" s="179"/>
      <c r="U76" s="178"/>
      <c r="V76" s="179"/>
      <c r="W76" s="178"/>
      <c r="X76" s="179"/>
      <c r="Y76" s="178"/>
      <c r="Z76" s="179"/>
      <c r="AA76" s="183"/>
    </row>
    <row r="77" spans="1:27" s="114" customFormat="1" ht="13.9" customHeight="1">
      <c r="A77" s="113"/>
      <c r="B77" s="113"/>
      <c r="C77" s="113"/>
      <c r="D77" s="221" t="s">
        <v>124</v>
      </c>
      <c r="E77" s="222"/>
      <c r="F77" s="222"/>
      <c r="G77" s="222"/>
      <c r="H77" s="222"/>
      <c r="I77" s="222"/>
      <c r="J77" s="222"/>
      <c r="K77" s="222"/>
      <c r="L77" s="222"/>
      <c r="M77" s="222"/>
      <c r="N77" s="222"/>
      <c r="O77" s="115"/>
      <c r="Q77" s="183"/>
      <c r="R77" s="183"/>
      <c r="S77" s="183"/>
      <c r="T77" s="183"/>
      <c r="U77" s="183"/>
      <c r="V77" s="183"/>
      <c r="W77" s="183"/>
      <c r="X77" s="183"/>
      <c r="Y77" s="183"/>
      <c r="Z77" s="183"/>
      <c r="AA77" s="183"/>
    </row>
    <row r="78" spans="1:27" s="114" customFormat="1" ht="24.2" customHeight="1">
      <c r="A78" s="113"/>
      <c r="B78" s="113"/>
      <c r="C78" s="113"/>
      <c r="D78" s="221" t="s">
        <v>107</v>
      </c>
      <c r="E78" s="222"/>
      <c r="F78" s="222"/>
      <c r="G78" s="222"/>
      <c r="H78" s="222"/>
      <c r="I78" s="222"/>
      <c r="J78" s="222"/>
      <c r="K78" s="222"/>
      <c r="L78" s="222"/>
      <c r="M78" s="222"/>
      <c r="N78" s="222"/>
      <c r="O78" s="115"/>
      <c r="Q78" s="183"/>
      <c r="R78" s="183"/>
      <c r="S78" s="183"/>
      <c r="T78" s="183"/>
      <c r="U78" s="183"/>
      <c r="V78" s="183"/>
      <c r="W78" s="183"/>
      <c r="X78" s="183"/>
      <c r="Y78" s="183"/>
      <c r="Z78" s="183"/>
      <c r="AA78" s="183"/>
    </row>
    <row r="80" spans="1:27" hidden="1">
      <c r="E80" s="86"/>
    </row>
    <row r="81" spans="5:13" s="116" customFormat="1" hidden="1">
      <c r="E81" s="117">
        <f>E72+E71+E67+E63+E62+E61+E59++E54+E51+E46+E40+E30+E29+E26+E25+E24+E20+E11+E60</f>
        <v>227991</v>
      </c>
      <c r="F81" s="117"/>
      <c r="G81" s="117">
        <f>G72+G71+G67+G63+G62+G61+G59++G54+G51+G46+G40+G30+G29+G26+G25+G24+G20+G11+G60</f>
        <v>1171</v>
      </c>
      <c r="I81" s="117">
        <f>I72+I71+I67+I63+I62+I61+I59++I54+I51+I46+I40+I30+I29+I26+I25+I24+I20+I11+I60</f>
        <v>278</v>
      </c>
      <c r="J81" s="118"/>
      <c r="K81" s="117">
        <f>K72+K71+K67+K63+K62+K61+K59++K54+K51+K46+K40+K30+K29+K26+K25+K24+K20+K11+K60</f>
        <v>2</v>
      </c>
      <c r="M81" s="117">
        <f>M72+M71+M67+M63+M62+M61+M59++M54+M51+M46+M40+M30+M29+M26+M25+M24+M20+M11+M60</f>
        <v>1232</v>
      </c>
    </row>
    <row r="82" spans="5:13" hidden="1"/>
    <row r="83" spans="5:13" hidden="1">
      <c r="J83" s="14" t="s">
        <v>77</v>
      </c>
    </row>
    <row r="84" spans="5:13" hidden="1"/>
    <row r="85" spans="5:13" hidden="1"/>
    <row r="86" spans="5:13" hidden="1"/>
    <row r="87" spans="5:13" hidden="1"/>
    <row r="88" spans="5:13" hidden="1"/>
    <row r="89" spans="5:13" hidden="1"/>
    <row r="90" spans="5:13" hidden="1"/>
  </sheetData>
  <mergeCells count="12">
    <mergeCell ref="C9:C10"/>
    <mergeCell ref="D75:N75"/>
    <mergeCell ref="D76:N76"/>
    <mergeCell ref="D77:N77"/>
    <mergeCell ref="D78:N78"/>
    <mergeCell ref="D4:N4"/>
    <mergeCell ref="D5:N5"/>
    <mergeCell ref="D6:N6"/>
    <mergeCell ref="D7:N7"/>
    <mergeCell ref="E9:H9"/>
    <mergeCell ref="I9:L9"/>
    <mergeCell ref="M9:N9"/>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autoPageBreaks="0" fitToPage="1"/>
  </sheetPr>
  <dimension ref="B22:E26"/>
  <sheetViews>
    <sheetView showGridLines="0" showRowColHeaders="0" zoomScaleNormal="100" zoomScaleSheetLayoutView="100" workbookViewId="0"/>
  </sheetViews>
  <sheetFormatPr baseColWidth="10" defaultRowHeight="15"/>
  <cols>
    <col min="2" max="4" width="20.7109375" customWidth="1"/>
  </cols>
  <sheetData>
    <row r="22" spans="2:5" ht="26.25" customHeight="1">
      <c r="B22" s="223" t="s">
        <v>109</v>
      </c>
      <c r="C22" s="223"/>
      <c r="D22" s="223"/>
      <c r="E22" s="6"/>
    </row>
    <row r="23" spans="2:5" ht="26.25" customHeight="1">
      <c r="B23" s="224">
        <v>54723</v>
      </c>
      <c r="C23" s="224"/>
      <c r="D23" s="224"/>
      <c r="E23" s="7"/>
    </row>
    <row r="24" spans="2:5" ht="14.25" customHeight="1">
      <c r="B24" s="8"/>
      <c r="C24" s="8"/>
      <c r="D24" s="8"/>
    </row>
    <row r="25" spans="2:5" ht="26.25">
      <c r="B25" s="9" t="s">
        <v>2</v>
      </c>
      <c r="C25" s="8"/>
      <c r="D25" s="190">
        <v>47706</v>
      </c>
    </row>
    <row r="26" spans="2:5" ht="26.25">
      <c r="B26" s="9" t="s">
        <v>3</v>
      </c>
      <c r="C26" s="8"/>
      <c r="D26" s="190">
        <v>7017</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P69"/>
  <sheetViews>
    <sheetView showGridLines="0" showRowColHeaders="0" zoomScaleNormal="100" workbookViewId="0">
      <pane ySplit="5" topLeftCell="A33" activePane="bottomLeft" state="frozen"/>
      <selection activeCell="C25" sqref="C25"/>
      <selection pane="bottomLeft" activeCell="B59" sqref="B59"/>
    </sheetView>
  </sheetViews>
  <sheetFormatPr baseColWidth="10" defaultColWidth="11.42578125" defaultRowHeight="12.75"/>
  <cols>
    <col min="1" max="1" width="2.5703125" style="142" customWidth="1"/>
    <col min="2" max="2" width="7.42578125" style="142" customWidth="1"/>
    <col min="3" max="3" width="20" style="139" customWidth="1"/>
    <col min="4" max="4" width="12.85546875" style="168" hidden="1" customWidth="1"/>
    <col min="5" max="5" width="12.28515625" style="168" hidden="1" customWidth="1"/>
    <col min="6" max="6" width="14.85546875" style="169" hidden="1" customWidth="1"/>
    <col min="7" max="7" width="16.5703125" style="168" customWidth="1"/>
    <col min="8" max="8" width="16" style="168" customWidth="1"/>
    <col min="9" max="9" width="13.42578125" style="169" customWidth="1"/>
    <col min="10" max="10" width="14" style="169" customWidth="1"/>
    <col min="11" max="11" width="12.85546875" style="169" customWidth="1"/>
    <col min="12" max="16384" width="11.42578125" style="142"/>
  </cols>
  <sheetData>
    <row r="1" spans="2:16" s="139" customFormat="1" ht="24.6" customHeight="1">
      <c r="C1" s="227" t="s">
        <v>78</v>
      </c>
      <c r="D1" s="228"/>
      <c r="E1" s="228"/>
      <c r="F1" s="228"/>
      <c r="G1" s="228"/>
      <c r="H1" s="228"/>
      <c r="I1" s="228"/>
      <c r="J1" s="228"/>
      <c r="K1" s="228"/>
    </row>
    <row r="2" spans="2:16" s="139" customFormat="1" ht="19.149999999999999" customHeight="1">
      <c r="C2" s="229" t="s">
        <v>121</v>
      </c>
      <c r="D2" s="230"/>
      <c r="E2" s="230"/>
      <c r="F2" s="230"/>
      <c r="G2" s="230"/>
      <c r="H2" s="230"/>
      <c r="I2" s="230"/>
      <c r="J2" s="230"/>
      <c r="K2" s="230"/>
    </row>
    <row r="3" spans="2:16" s="139" customFormat="1" ht="14.25" customHeight="1">
      <c r="C3" s="231"/>
      <c r="D3" s="232"/>
      <c r="E3" s="232"/>
      <c r="F3" s="232"/>
      <c r="G3" s="232"/>
      <c r="H3" s="232"/>
      <c r="I3" s="232"/>
      <c r="J3" s="232"/>
      <c r="K3" s="232"/>
    </row>
    <row r="4" spans="2:16" s="144" customFormat="1" ht="18.600000000000001" customHeight="1">
      <c r="B4" s="225" t="s">
        <v>104</v>
      </c>
      <c r="C4" s="143"/>
      <c r="D4" s="233">
        <v>2019</v>
      </c>
      <c r="E4" s="234"/>
      <c r="F4" s="235"/>
      <c r="G4" s="236" t="s">
        <v>2</v>
      </c>
      <c r="H4" s="238" t="s">
        <v>3</v>
      </c>
      <c r="I4" s="240" t="s">
        <v>79</v>
      </c>
      <c r="J4" s="233" t="s">
        <v>80</v>
      </c>
      <c r="K4" s="235"/>
    </row>
    <row r="5" spans="2:16" s="149" customFormat="1" ht="16.350000000000001" customHeight="1">
      <c r="B5" s="226"/>
      <c r="C5" s="145"/>
      <c r="D5" s="146" t="s">
        <v>2</v>
      </c>
      <c r="E5" s="147" t="s">
        <v>3</v>
      </c>
      <c r="F5" s="148" t="s">
        <v>79</v>
      </c>
      <c r="G5" s="237"/>
      <c r="H5" s="239"/>
      <c r="I5" s="241"/>
      <c r="J5" s="146" t="s">
        <v>81</v>
      </c>
      <c r="K5" s="148" t="s">
        <v>82</v>
      </c>
    </row>
    <row r="6" spans="2:16" s="140" customFormat="1" ht="15.75">
      <c r="B6" s="150">
        <v>4</v>
      </c>
      <c r="C6" s="150" t="s">
        <v>23</v>
      </c>
      <c r="D6" s="151">
        <v>388</v>
      </c>
      <c r="E6" s="152">
        <v>52</v>
      </c>
      <c r="F6" s="153">
        <v>440</v>
      </c>
      <c r="G6" s="151">
        <v>394</v>
      </c>
      <c r="H6" s="154">
        <v>48</v>
      </c>
      <c r="I6" s="153">
        <v>442</v>
      </c>
      <c r="J6" s="151">
        <f>I6-F6</f>
        <v>2</v>
      </c>
      <c r="K6" s="155">
        <f>I6/F6-1</f>
        <v>4.5454545454546302E-3</v>
      </c>
      <c r="N6" s="184"/>
      <c r="O6" s="184"/>
      <c r="P6" s="185"/>
    </row>
    <row r="7" spans="2:16" s="140" customFormat="1" ht="15.75">
      <c r="B7" s="150">
        <v>11</v>
      </c>
      <c r="C7" s="150" t="s">
        <v>24</v>
      </c>
      <c r="D7" s="151">
        <v>831</v>
      </c>
      <c r="E7" s="152">
        <v>67</v>
      </c>
      <c r="F7" s="153">
        <v>898</v>
      </c>
      <c r="G7" s="151">
        <v>765</v>
      </c>
      <c r="H7" s="154">
        <v>61</v>
      </c>
      <c r="I7" s="153">
        <v>826</v>
      </c>
      <c r="J7" s="151">
        <f>I7-F7</f>
        <v>-72</v>
      </c>
      <c r="K7" s="155">
        <f>I7/F7-1</f>
        <v>-8.0178173719376411E-2</v>
      </c>
      <c r="N7" s="184"/>
      <c r="O7" s="184"/>
      <c r="P7" s="185"/>
    </row>
    <row r="8" spans="2:16" s="140" customFormat="1" ht="15.75">
      <c r="B8" s="150">
        <v>14</v>
      </c>
      <c r="C8" s="150" t="s">
        <v>25</v>
      </c>
      <c r="D8" s="151">
        <v>403</v>
      </c>
      <c r="E8" s="152">
        <v>39</v>
      </c>
      <c r="F8" s="153">
        <v>442</v>
      </c>
      <c r="G8" s="151">
        <v>404</v>
      </c>
      <c r="H8" s="154">
        <v>57</v>
      </c>
      <c r="I8" s="153">
        <v>461</v>
      </c>
      <c r="J8" s="151">
        <f t="shared" ref="J8:J68" si="0">I8-F8</f>
        <v>19</v>
      </c>
      <c r="K8" s="155">
        <f t="shared" ref="K8:K68" si="1">I8/F8-1</f>
        <v>4.2986425339366585E-2</v>
      </c>
      <c r="N8" s="184"/>
      <c r="O8" s="184"/>
      <c r="P8" s="185"/>
    </row>
    <row r="9" spans="2:16" s="140" customFormat="1" ht="15.75">
      <c r="B9" s="150">
        <v>18</v>
      </c>
      <c r="C9" s="150" t="s">
        <v>26</v>
      </c>
      <c r="D9" s="151">
        <v>537</v>
      </c>
      <c r="E9" s="152">
        <v>71</v>
      </c>
      <c r="F9" s="153">
        <v>608</v>
      </c>
      <c r="G9" s="151">
        <v>571</v>
      </c>
      <c r="H9" s="154">
        <v>54</v>
      </c>
      <c r="I9" s="153">
        <v>625</v>
      </c>
      <c r="J9" s="151">
        <f t="shared" si="0"/>
        <v>17</v>
      </c>
      <c r="K9" s="155">
        <f t="shared" si="1"/>
        <v>2.796052631578938E-2</v>
      </c>
      <c r="N9" s="184"/>
      <c r="O9" s="184"/>
      <c r="P9" s="185"/>
    </row>
    <row r="10" spans="2:16" s="140" customFormat="1" ht="15.75">
      <c r="B10" s="150">
        <v>21</v>
      </c>
      <c r="C10" s="150" t="s">
        <v>27</v>
      </c>
      <c r="D10" s="151">
        <v>190</v>
      </c>
      <c r="E10" s="152">
        <v>38</v>
      </c>
      <c r="F10" s="153">
        <v>228</v>
      </c>
      <c r="G10" s="151">
        <v>206</v>
      </c>
      <c r="H10" s="154">
        <v>34</v>
      </c>
      <c r="I10" s="153">
        <v>240</v>
      </c>
      <c r="J10" s="151">
        <f t="shared" si="0"/>
        <v>12</v>
      </c>
      <c r="K10" s="155">
        <f t="shared" si="1"/>
        <v>5.2631578947368363E-2</v>
      </c>
      <c r="N10" s="184"/>
      <c r="O10" s="184"/>
      <c r="P10" s="185"/>
    </row>
    <row r="11" spans="2:16" s="140" customFormat="1" ht="15.75">
      <c r="B11" s="150">
        <v>23</v>
      </c>
      <c r="C11" s="150" t="s">
        <v>28</v>
      </c>
      <c r="D11" s="151">
        <v>335</v>
      </c>
      <c r="E11" s="152">
        <v>42</v>
      </c>
      <c r="F11" s="153">
        <v>377</v>
      </c>
      <c r="G11" s="151">
        <v>310</v>
      </c>
      <c r="H11" s="154">
        <v>42</v>
      </c>
      <c r="I11" s="153">
        <v>352</v>
      </c>
      <c r="J11" s="151">
        <f t="shared" si="0"/>
        <v>-25</v>
      </c>
      <c r="K11" s="155">
        <f t="shared" si="1"/>
        <v>-6.6312997347480085E-2</v>
      </c>
      <c r="N11" s="184"/>
      <c r="O11" s="184"/>
      <c r="P11" s="185"/>
    </row>
    <row r="12" spans="2:16" s="140" customFormat="1" ht="15.75">
      <c r="B12" s="150">
        <v>29</v>
      </c>
      <c r="C12" s="150" t="s">
        <v>29</v>
      </c>
      <c r="D12" s="151">
        <v>1822</v>
      </c>
      <c r="E12" s="152">
        <v>247</v>
      </c>
      <c r="F12" s="153">
        <v>2069</v>
      </c>
      <c r="G12" s="151">
        <v>1500</v>
      </c>
      <c r="H12" s="154">
        <v>170</v>
      </c>
      <c r="I12" s="153">
        <v>1670</v>
      </c>
      <c r="J12" s="151">
        <f t="shared" si="0"/>
        <v>-399</v>
      </c>
      <c r="K12" s="155">
        <f t="shared" si="1"/>
        <v>-0.19284678588690185</v>
      </c>
      <c r="N12" s="184"/>
      <c r="O12" s="184"/>
      <c r="P12" s="185"/>
    </row>
    <row r="13" spans="2:16" s="140" customFormat="1" ht="15.75">
      <c r="B13" s="150">
        <v>41</v>
      </c>
      <c r="C13" s="150" t="s">
        <v>30</v>
      </c>
      <c r="D13" s="151">
        <v>1462</v>
      </c>
      <c r="E13" s="152">
        <v>184</v>
      </c>
      <c r="F13" s="153">
        <v>1646</v>
      </c>
      <c r="G13" s="151">
        <v>1342</v>
      </c>
      <c r="H13" s="154">
        <v>156</v>
      </c>
      <c r="I13" s="153">
        <v>1498</v>
      </c>
      <c r="J13" s="151">
        <f t="shared" si="0"/>
        <v>-148</v>
      </c>
      <c r="K13" s="155">
        <f t="shared" si="1"/>
        <v>-8.9914945321992734E-2</v>
      </c>
      <c r="N13" s="184"/>
      <c r="O13" s="184"/>
      <c r="P13" s="185"/>
    </row>
    <row r="14" spans="2:16" s="141" customFormat="1" ht="15.75">
      <c r="B14" s="156"/>
      <c r="C14" s="156" t="s">
        <v>22</v>
      </c>
      <c r="D14" s="157">
        <v>5968</v>
      </c>
      <c r="E14" s="158">
        <v>740</v>
      </c>
      <c r="F14" s="159">
        <v>6708</v>
      </c>
      <c r="G14" s="157">
        <v>5492</v>
      </c>
      <c r="H14" s="160">
        <v>622</v>
      </c>
      <c r="I14" s="159">
        <v>6114</v>
      </c>
      <c r="J14" s="157">
        <f t="shared" si="0"/>
        <v>-594</v>
      </c>
      <c r="K14" s="161">
        <f t="shared" si="1"/>
        <v>-8.8550983899821079E-2</v>
      </c>
      <c r="N14" s="186"/>
      <c r="O14" s="186"/>
      <c r="P14" s="186"/>
    </row>
    <row r="15" spans="2:16" s="140" customFormat="1" ht="15.75">
      <c r="B15" s="150">
        <v>22</v>
      </c>
      <c r="C15" s="150" t="s">
        <v>32</v>
      </c>
      <c r="D15" s="151">
        <v>254</v>
      </c>
      <c r="E15" s="152">
        <v>39</v>
      </c>
      <c r="F15" s="153">
        <v>293</v>
      </c>
      <c r="G15" s="151">
        <v>270</v>
      </c>
      <c r="H15" s="154">
        <v>51</v>
      </c>
      <c r="I15" s="153">
        <v>321</v>
      </c>
      <c r="J15" s="151">
        <f t="shared" si="0"/>
        <v>28</v>
      </c>
      <c r="K15" s="155">
        <f t="shared" si="1"/>
        <v>9.5563139931740704E-2</v>
      </c>
      <c r="N15" s="184"/>
      <c r="O15" s="184"/>
      <c r="P15" s="185"/>
    </row>
    <row r="16" spans="2:16" s="140" customFormat="1" ht="15.75">
      <c r="B16" s="150">
        <v>44</v>
      </c>
      <c r="C16" s="150" t="s">
        <v>33</v>
      </c>
      <c r="D16" s="151">
        <v>166</v>
      </c>
      <c r="E16" s="152">
        <v>19</v>
      </c>
      <c r="F16" s="153">
        <v>185</v>
      </c>
      <c r="G16" s="151">
        <v>194</v>
      </c>
      <c r="H16" s="154">
        <v>27</v>
      </c>
      <c r="I16" s="153">
        <v>221</v>
      </c>
      <c r="J16" s="151">
        <f t="shared" si="0"/>
        <v>36</v>
      </c>
      <c r="K16" s="155">
        <f t="shared" si="1"/>
        <v>0.19459459459459461</v>
      </c>
      <c r="N16" s="184"/>
      <c r="O16" s="184"/>
      <c r="P16" s="185"/>
    </row>
    <row r="17" spans="2:16" s="140" customFormat="1" ht="15.75">
      <c r="B17" s="150">
        <v>50</v>
      </c>
      <c r="C17" s="150" t="s">
        <v>34</v>
      </c>
      <c r="D17" s="151">
        <v>1655</v>
      </c>
      <c r="E17" s="152">
        <v>147</v>
      </c>
      <c r="F17" s="153">
        <v>1802</v>
      </c>
      <c r="G17" s="151">
        <v>1526</v>
      </c>
      <c r="H17" s="154">
        <v>155</v>
      </c>
      <c r="I17" s="153">
        <v>1681</v>
      </c>
      <c r="J17" s="151">
        <f t="shared" si="0"/>
        <v>-121</v>
      </c>
      <c r="K17" s="155">
        <f t="shared" si="1"/>
        <v>-6.7147613762486125E-2</v>
      </c>
      <c r="N17" s="184"/>
      <c r="O17" s="184"/>
      <c r="P17" s="185"/>
    </row>
    <row r="18" spans="2:16" s="141" customFormat="1" ht="15.75">
      <c r="B18" s="156"/>
      <c r="C18" s="156" t="s">
        <v>31</v>
      </c>
      <c r="D18" s="157">
        <v>2075</v>
      </c>
      <c r="E18" s="158">
        <v>205</v>
      </c>
      <c r="F18" s="159">
        <v>2280</v>
      </c>
      <c r="G18" s="157">
        <v>1990</v>
      </c>
      <c r="H18" s="160">
        <v>233</v>
      </c>
      <c r="I18" s="159">
        <v>2223</v>
      </c>
      <c r="J18" s="157">
        <f t="shared" si="0"/>
        <v>-57</v>
      </c>
      <c r="K18" s="161">
        <f t="shared" si="1"/>
        <v>-2.5000000000000022E-2</v>
      </c>
      <c r="N18" s="186"/>
      <c r="O18" s="186"/>
      <c r="P18" s="186"/>
    </row>
    <row r="19" spans="2:16" s="141" customFormat="1" ht="15.75">
      <c r="B19" s="156">
        <v>33</v>
      </c>
      <c r="C19" s="156" t="s">
        <v>35</v>
      </c>
      <c r="D19" s="157">
        <v>607</v>
      </c>
      <c r="E19" s="158">
        <v>55</v>
      </c>
      <c r="F19" s="159">
        <v>662</v>
      </c>
      <c r="G19" s="157">
        <v>519</v>
      </c>
      <c r="H19" s="160">
        <v>57</v>
      </c>
      <c r="I19" s="159">
        <v>576</v>
      </c>
      <c r="J19" s="157">
        <f t="shared" si="0"/>
        <v>-86</v>
      </c>
      <c r="K19" s="161">
        <f t="shared" si="1"/>
        <v>-0.12990936555891242</v>
      </c>
      <c r="N19" s="186"/>
      <c r="O19" s="186"/>
      <c r="P19" s="186"/>
    </row>
    <row r="20" spans="2:16" s="141" customFormat="1" ht="15.75">
      <c r="B20" s="156">
        <v>7</v>
      </c>
      <c r="C20" s="156" t="s">
        <v>36</v>
      </c>
      <c r="D20" s="157">
        <v>1257</v>
      </c>
      <c r="E20" s="158">
        <v>223</v>
      </c>
      <c r="F20" s="159">
        <v>1480</v>
      </c>
      <c r="G20" s="157">
        <v>1100</v>
      </c>
      <c r="H20" s="160">
        <v>185</v>
      </c>
      <c r="I20" s="159">
        <v>1285</v>
      </c>
      <c r="J20" s="157">
        <f t="shared" si="0"/>
        <v>-195</v>
      </c>
      <c r="K20" s="161">
        <f t="shared" si="1"/>
        <v>-0.1317567567567568</v>
      </c>
      <c r="N20" s="186"/>
      <c r="O20" s="186"/>
      <c r="P20" s="186"/>
    </row>
    <row r="21" spans="2:16" s="140" customFormat="1" ht="15.75">
      <c r="B21" s="150">
        <v>35</v>
      </c>
      <c r="C21" s="150" t="s">
        <v>38</v>
      </c>
      <c r="D21" s="151">
        <v>519</v>
      </c>
      <c r="E21" s="152">
        <v>82</v>
      </c>
      <c r="F21" s="153">
        <v>601</v>
      </c>
      <c r="G21" s="151">
        <v>398</v>
      </c>
      <c r="H21" s="154">
        <v>75</v>
      </c>
      <c r="I21" s="153">
        <v>473</v>
      </c>
      <c r="J21" s="151">
        <f t="shared" si="0"/>
        <v>-128</v>
      </c>
      <c r="K21" s="155">
        <f t="shared" si="1"/>
        <v>-0.21297836938435943</v>
      </c>
      <c r="N21" s="184"/>
      <c r="O21" s="184"/>
      <c r="P21" s="185"/>
    </row>
    <row r="22" spans="2:16" s="140" customFormat="1" ht="15.75">
      <c r="B22" s="150">
        <v>38</v>
      </c>
      <c r="C22" s="150" t="s">
        <v>83</v>
      </c>
      <c r="D22" s="151">
        <v>300</v>
      </c>
      <c r="E22" s="152">
        <v>66</v>
      </c>
      <c r="F22" s="153">
        <v>366</v>
      </c>
      <c r="G22" s="151">
        <v>241</v>
      </c>
      <c r="H22" s="154">
        <v>41</v>
      </c>
      <c r="I22" s="153">
        <v>282</v>
      </c>
      <c r="J22" s="151">
        <f t="shared" si="0"/>
        <v>-84</v>
      </c>
      <c r="K22" s="155">
        <f t="shared" si="1"/>
        <v>-0.22950819672131151</v>
      </c>
      <c r="N22" s="184"/>
      <c r="O22" s="184"/>
      <c r="P22" s="185"/>
    </row>
    <row r="23" spans="2:16" s="141" customFormat="1" ht="15.75">
      <c r="B23" s="156"/>
      <c r="C23" s="156" t="s">
        <v>37</v>
      </c>
      <c r="D23" s="157">
        <v>819</v>
      </c>
      <c r="E23" s="158">
        <v>148</v>
      </c>
      <c r="F23" s="159">
        <v>967</v>
      </c>
      <c r="G23" s="157">
        <v>639</v>
      </c>
      <c r="H23" s="160">
        <v>116</v>
      </c>
      <c r="I23" s="159">
        <v>755</v>
      </c>
      <c r="J23" s="157">
        <f t="shared" si="0"/>
        <v>-212</v>
      </c>
      <c r="K23" s="161">
        <f t="shared" si="1"/>
        <v>-0.21923474663908993</v>
      </c>
      <c r="N23" s="186"/>
      <c r="O23" s="186"/>
      <c r="P23" s="186"/>
    </row>
    <row r="24" spans="2:16" s="141" customFormat="1" ht="15.75">
      <c r="B24" s="156">
        <v>39</v>
      </c>
      <c r="C24" s="156" t="s">
        <v>40</v>
      </c>
      <c r="D24" s="157">
        <v>401</v>
      </c>
      <c r="E24" s="158">
        <v>40</v>
      </c>
      <c r="F24" s="159">
        <v>441</v>
      </c>
      <c r="G24" s="157">
        <v>397</v>
      </c>
      <c r="H24" s="160">
        <v>63</v>
      </c>
      <c r="I24" s="159">
        <v>460</v>
      </c>
      <c r="J24" s="157">
        <f t="shared" si="0"/>
        <v>19</v>
      </c>
      <c r="K24" s="161">
        <f t="shared" si="1"/>
        <v>4.3083900226757343E-2</v>
      </c>
      <c r="N24" s="186"/>
      <c r="O24" s="186"/>
      <c r="P24" s="186"/>
    </row>
    <row r="25" spans="2:16" s="140" customFormat="1" ht="15.75">
      <c r="B25" s="150">
        <v>5</v>
      </c>
      <c r="C25" s="150" t="s">
        <v>42</v>
      </c>
      <c r="D25" s="151">
        <v>194</v>
      </c>
      <c r="E25" s="152">
        <v>12</v>
      </c>
      <c r="F25" s="153">
        <v>206</v>
      </c>
      <c r="G25" s="151">
        <v>175</v>
      </c>
      <c r="H25" s="154">
        <v>13</v>
      </c>
      <c r="I25" s="153">
        <v>188</v>
      </c>
      <c r="J25" s="151">
        <f t="shared" si="0"/>
        <v>-18</v>
      </c>
      <c r="K25" s="155">
        <f t="shared" si="1"/>
        <v>-8.737864077669899E-2</v>
      </c>
      <c r="N25" s="184"/>
      <c r="O25" s="184"/>
      <c r="P25" s="185"/>
    </row>
    <row r="26" spans="2:16" s="140" customFormat="1" ht="15.75">
      <c r="B26" s="150">
        <v>9</v>
      </c>
      <c r="C26" s="150" t="s">
        <v>43</v>
      </c>
      <c r="D26" s="151">
        <v>582</v>
      </c>
      <c r="E26" s="152">
        <v>51</v>
      </c>
      <c r="F26" s="153">
        <v>633</v>
      </c>
      <c r="G26" s="151">
        <v>570</v>
      </c>
      <c r="H26" s="154">
        <v>55</v>
      </c>
      <c r="I26" s="153">
        <v>625</v>
      </c>
      <c r="J26" s="151">
        <f t="shared" si="0"/>
        <v>-8</v>
      </c>
      <c r="K26" s="155">
        <f t="shared" si="1"/>
        <v>-1.2638230647709303E-2</v>
      </c>
      <c r="N26" s="184"/>
      <c r="O26" s="184"/>
      <c r="P26" s="185"/>
    </row>
    <row r="27" spans="2:16" s="140" customFormat="1" ht="15.75">
      <c r="B27" s="150">
        <v>24</v>
      </c>
      <c r="C27" s="150" t="s">
        <v>44</v>
      </c>
      <c r="D27" s="151">
        <v>390</v>
      </c>
      <c r="E27" s="152">
        <v>55</v>
      </c>
      <c r="F27" s="153">
        <v>445</v>
      </c>
      <c r="G27" s="151">
        <v>416</v>
      </c>
      <c r="H27" s="154">
        <v>61</v>
      </c>
      <c r="I27" s="153">
        <v>477</v>
      </c>
      <c r="J27" s="151">
        <f t="shared" si="0"/>
        <v>32</v>
      </c>
      <c r="K27" s="155">
        <f t="shared" si="1"/>
        <v>7.1910112359550471E-2</v>
      </c>
      <c r="N27" s="184"/>
      <c r="O27" s="184"/>
      <c r="P27" s="185"/>
    </row>
    <row r="28" spans="2:16" s="140" customFormat="1" ht="15.75">
      <c r="B28" s="150">
        <v>34</v>
      </c>
      <c r="C28" s="150" t="s">
        <v>45</v>
      </c>
      <c r="D28" s="151">
        <v>170</v>
      </c>
      <c r="E28" s="152">
        <v>11</v>
      </c>
      <c r="F28" s="153">
        <v>181</v>
      </c>
      <c r="G28" s="151">
        <v>229</v>
      </c>
      <c r="H28" s="154">
        <v>7</v>
      </c>
      <c r="I28" s="153">
        <v>236</v>
      </c>
      <c r="J28" s="151">
        <f t="shared" si="0"/>
        <v>55</v>
      </c>
      <c r="K28" s="155">
        <f t="shared" si="1"/>
        <v>0.30386740331491713</v>
      </c>
      <c r="N28" s="184"/>
      <c r="O28" s="184"/>
      <c r="P28" s="185"/>
    </row>
    <row r="29" spans="2:16" s="140" customFormat="1" ht="15.75">
      <c r="B29" s="150">
        <v>37</v>
      </c>
      <c r="C29" s="150" t="s">
        <v>46</v>
      </c>
      <c r="D29" s="151">
        <v>363</v>
      </c>
      <c r="E29" s="152">
        <v>38</v>
      </c>
      <c r="F29" s="153">
        <v>401</v>
      </c>
      <c r="G29" s="151">
        <v>354</v>
      </c>
      <c r="H29" s="154">
        <v>46</v>
      </c>
      <c r="I29" s="153">
        <v>400</v>
      </c>
      <c r="J29" s="151">
        <f t="shared" si="0"/>
        <v>-1</v>
      </c>
      <c r="K29" s="155">
        <f t="shared" si="1"/>
        <v>-2.4937655860348684E-3</v>
      </c>
      <c r="N29" s="184"/>
      <c r="O29" s="184"/>
      <c r="P29" s="185"/>
    </row>
    <row r="30" spans="2:16" s="140" customFormat="1" ht="15.75">
      <c r="B30" s="150">
        <v>40</v>
      </c>
      <c r="C30" s="150" t="s">
        <v>47</v>
      </c>
      <c r="D30" s="151">
        <v>165</v>
      </c>
      <c r="E30" s="152">
        <v>14</v>
      </c>
      <c r="F30" s="153">
        <v>179</v>
      </c>
      <c r="G30" s="151">
        <v>172</v>
      </c>
      <c r="H30" s="154">
        <v>25</v>
      </c>
      <c r="I30" s="153">
        <v>197</v>
      </c>
      <c r="J30" s="151">
        <f t="shared" si="0"/>
        <v>18</v>
      </c>
      <c r="K30" s="155">
        <f t="shared" si="1"/>
        <v>0.1005586592178771</v>
      </c>
      <c r="N30" s="184"/>
      <c r="O30" s="184"/>
      <c r="P30" s="185"/>
    </row>
    <row r="31" spans="2:16" s="140" customFormat="1" ht="15.75">
      <c r="B31" s="150">
        <v>42</v>
      </c>
      <c r="C31" s="150" t="s">
        <v>48</v>
      </c>
      <c r="D31" s="151">
        <v>122</v>
      </c>
      <c r="E31" s="152">
        <v>20</v>
      </c>
      <c r="F31" s="153">
        <v>142</v>
      </c>
      <c r="G31" s="151">
        <v>144</v>
      </c>
      <c r="H31" s="154">
        <v>26</v>
      </c>
      <c r="I31" s="153">
        <v>170</v>
      </c>
      <c r="J31" s="151">
        <f t="shared" si="0"/>
        <v>28</v>
      </c>
      <c r="K31" s="155">
        <f t="shared" si="1"/>
        <v>0.19718309859154926</v>
      </c>
      <c r="N31" s="184"/>
      <c r="O31" s="184"/>
      <c r="P31" s="185"/>
    </row>
    <row r="32" spans="2:16" s="140" customFormat="1" ht="15.75">
      <c r="B32" s="150">
        <v>47</v>
      </c>
      <c r="C32" s="150" t="s">
        <v>49</v>
      </c>
      <c r="D32" s="151">
        <v>732</v>
      </c>
      <c r="E32" s="152">
        <v>74</v>
      </c>
      <c r="F32" s="153">
        <v>806</v>
      </c>
      <c r="G32" s="151">
        <v>774</v>
      </c>
      <c r="H32" s="154">
        <v>60</v>
      </c>
      <c r="I32" s="153">
        <v>834</v>
      </c>
      <c r="J32" s="151">
        <f t="shared" si="0"/>
        <v>28</v>
      </c>
      <c r="K32" s="155">
        <f t="shared" si="1"/>
        <v>3.473945409429291E-2</v>
      </c>
      <c r="N32" s="184"/>
      <c r="O32" s="184"/>
      <c r="P32" s="185"/>
    </row>
    <row r="33" spans="2:16" s="140" customFormat="1" ht="15.75">
      <c r="B33" s="150">
        <v>49</v>
      </c>
      <c r="C33" s="150" t="s">
        <v>50</v>
      </c>
      <c r="D33" s="151">
        <v>133</v>
      </c>
      <c r="E33" s="152">
        <v>11</v>
      </c>
      <c r="F33" s="153">
        <v>144</v>
      </c>
      <c r="G33" s="151">
        <v>186</v>
      </c>
      <c r="H33" s="154">
        <v>17</v>
      </c>
      <c r="I33" s="153">
        <v>203</v>
      </c>
      <c r="J33" s="151">
        <f t="shared" si="0"/>
        <v>59</v>
      </c>
      <c r="K33" s="155">
        <f t="shared" si="1"/>
        <v>0.40972222222222232</v>
      </c>
      <c r="N33" s="184"/>
      <c r="O33" s="184"/>
      <c r="P33" s="185"/>
    </row>
    <row r="34" spans="2:16" s="141" customFormat="1" ht="15.75">
      <c r="B34" s="156"/>
      <c r="C34" s="156" t="s">
        <v>84</v>
      </c>
      <c r="D34" s="157">
        <v>2851</v>
      </c>
      <c r="E34" s="158">
        <v>286</v>
      </c>
      <c r="F34" s="159">
        <v>3137</v>
      </c>
      <c r="G34" s="157">
        <v>3020</v>
      </c>
      <c r="H34" s="160">
        <v>310</v>
      </c>
      <c r="I34" s="159">
        <v>3330</v>
      </c>
      <c r="J34" s="157">
        <f t="shared" si="0"/>
        <v>193</v>
      </c>
      <c r="K34" s="161">
        <f t="shared" si="1"/>
        <v>6.1523748804590328E-2</v>
      </c>
      <c r="N34" s="186"/>
      <c r="O34" s="186"/>
      <c r="P34" s="186"/>
    </row>
    <row r="35" spans="2:16" s="140" customFormat="1" ht="15.75">
      <c r="B35" s="150">
        <v>2</v>
      </c>
      <c r="C35" s="150" t="s">
        <v>52</v>
      </c>
      <c r="D35" s="151">
        <v>510</v>
      </c>
      <c r="E35" s="152">
        <v>44</v>
      </c>
      <c r="F35" s="153">
        <v>554</v>
      </c>
      <c r="G35" s="151">
        <v>506</v>
      </c>
      <c r="H35" s="154">
        <v>63</v>
      </c>
      <c r="I35" s="153">
        <v>569</v>
      </c>
      <c r="J35" s="151">
        <f t="shared" si="0"/>
        <v>15</v>
      </c>
      <c r="K35" s="155">
        <f t="shared" si="1"/>
        <v>2.7075812274368172E-2</v>
      </c>
      <c r="N35" s="184"/>
      <c r="O35" s="184"/>
      <c r="P35" s="185"/>
    </row>
    <row r="36" spans="2:16" s="140" customFormat="1" ht="15.75">
      <c r="B36" s="150">
        <v>13</v>
      </c>
      <c r="C36" s="150" t="s">
        <v>53</v>
      </c>
      <c r="D36" s="151">
        <v>422</v>
      </c>
      <c r="E36" s="152">
        <v>35</v>
      </c>
      <c r="F36" s="153">
        <v>457</v>
      </c>
      <c r="G36" s="151">
        <v>449</v>
      </c>
      <c r="H36" s="154">
        <v>42</v>
      </c>
      <c r="I36" s="153">
        <v>491</v>
      </c>
      <c r="J36" s="151">
        <f t="shared" si="0"/>
        <v>34</v>
      </c>
      <c r="K36" s="155">
        <f t="shared" si="1"/>
        <v>7.4398249452954035E-2</v>
      </c>
      <c r="N36" s="184"/>
      <c r="O36" s="184"/>
      <c r="P36" s="185"/>
    </row>
    <row r="37" spans="2:16" s="140" customFormat="1" ht="15.75">
      <c r="B37" s="150">
        <v>16</v>
      </c>
      <c r="C37" s="150" t="s">
        <v>54</v>
      </c>
      <c r="D37" s="151">
        <v>203</v>
      </c>
      <c r="E37" s="152">
        <v>24</v>
      </c>
      <c r="F37" s="153">
        <v>227</v>
      </c>
      <c r="G37" s="151">
        <v>184</v>
      </c>
      <c r="H37" s="154">
        <v>29</v>
      </c>
      <c r="I37" s="153">
        <v>213</v>
      </c>
      <c r="J37" s="151">
        <f t="shared" si="0"/>
        <v>-14</v>
      </c>
      <c r="K37" s="155">
        <f t="shared" si="1"/>
        <v>-6.1674008810572722E-2</v>
      </c>
      <c r="N37" s="184"/>
      <c r="O37" s="184"/>
      <c r="P37" s="185"/>
    </row>
    <row r="38" spans="2:16" s="140" customFormat="1" ht="15.75">
      <c r="B38" s="150">
        <v>19</v>
      </c>
      <c r="C38" s="150" t="s">
        <v>55</v>
      </c>
      <c r="D38" s="151">
        <v>285</v>
      </c>
      <c r="E38" s="152">
        <v>61</v>
      </c>
      <c r="F38" s="153">
        <v>346</v>
      </c>
      <c r="G38" s="151">
        <v>308</v>
      </c>
      <c r="H38" s="154">
        <v>56</v>
      </c>
      <c r="I38" s="153">
        <v>364</v>
      </c>
      <c r="J38" s="151">
        <f t="shared" si="0"/>
        <v>18</v>
      </c>
      <c r="K38" s="155">
        <f t="shared" si="1"/>
        <v>5.2023121387283267E-2</v>
      </c>
      <c r="N38" s="184"/>
      <c r="O38" s="184"/>
      <c r="P38" s="185"/>
    </row>
    <row r="39" spans="2:16" s="140" customFormat="1" ht="15.75">
      <c r="B39" s="150">
        <v>45</v>
      </c>
      <c r="C39" s="150" t="s">
        <v>56</v>
      </c>
      <c r="D39" s="151">
        <v>584</v>
      </c>
      <c r="E39" s="152">
        <v>67</v>
      </c>
      <c r="F39" s="153">
        <v>651</v>
      </c>
      <c r="G39" s="151">
        <v>535</v>
      </c>
      <c r="H39" s="154">
        <v>91</v>
      </c>
      <c r="I39" s="153">
        <v>626</v>
      </c>
      <c r="J39" s="151">
        <f t="shared" si="0"/>
        <v>-25</v>
      </c>
      <c r="K39" s="155">
        <f t="shared" si="1"/>
        <v>-3.8402457757296449E-2</v>
      </c>
      <c r="N39" s="184"/>
      <c r="O39" s="184"/>
      <c r="P39" s="185"/>
    </row>
    <row r="40" spans="2:16" s="141" customFormat="1" ht="15.75">
      <c r="B40" s="156"/>
      <c r="C40" s="156" t="s">
        <v>85</v>
      </c>
      <c r="D40" s="157">
        <v>2004</v>
      </c>
      <c r="E40" s="158">
        <v>231</v>
      </c>
      <c r="F40" s="159">
        <v>2235</v>
      </c>
      <c r="G40" s="157">
        <v>1982</v>
      </c>
      <c r="H40" s="160">
        <v>281</v>
      </c>
      <c r="I40" s="159">
        <v>2263</v>
      </c>
      <c r="J40" s="157">
        <f t="shared" si="0"/>
        <v>28</v>
      </c>
      <c r="K40" s="161">
        <f t="shared" si="1"/>
        <v>1.2527964205816478E-2</v>
      </c>
      <c r="N40" s="186"/>
      <c r="O40" s="186"/>
      <c r="P40" s="186"/>
    </row>
    <row r="41" spans="2:16" s="140" customFormat="1" ht="15.75">
      <c r="B41" s="150">
        <v>8</v>
      </c>
      <c r="C41" s="150" t="s">
        <v>58</v>
      </c>
      <c r="D41" s="151">
        <v>6543</v>
      </c>
      <c r="E41" s="152">
        <v>701</v>
      </c>
      <c r="F41" s="153">
        <v>7244</v>
      </c>
      <c r="G41" s="151">
        <v>5661</v>
      </c>
      <c r="H41" s="154">
        <v>618</v>
      </c>
      <c r="I41" s="153">
        <v>6279</v>
      </c>
      <c r="J41" s="151">
        <f t="shared" si="0"/>
        <v>-965</v>
      </c>
      <c r="K41" s="155">
        <f t="shared" si="1"/>
        <v>-0.13321369409166206</v>
      </c>
      <c r="N41" s="184"/>
      <c r="O41" s="184"/>
      <c r="P41" s="185"/>
    </row>
    <row r="42" spans="2:16" s="140" customFormat="1" ht="15.75">
      <c r="B42" s="150">
        <v>17</v>
      </c>
      <c r="C42" s="150" t="s">
        <v>111</v>
      </c>
      <c r="D42" s="151">
        <v>472</v>
      </c>
      <c r="E42" s="152">
        <v>40</v>
      </c>
      <c r="F42" s="153">
        <v>512</v>
      </c>
      <c r="G42" s="151">
        <v>479</v>
      </c>
      <c r="H42" s="154">
        <v>47</v>
      </c>
      <c r="I42" s="153">
        <v>526</v>
      </c>
      <c r="J42" s="151">
        <f t="shared" si="0"/>
        <v>14</v>
      </c>
      <c r="K42" s="155">
        <f t="shared" si="1"/>
        <v>2.734375E-2</v>
      </c>
      <c r="N42" s="184"/>
      <c r="O42" s="184"/>
      <c r="P42" s="185"/>
    </row>
    <row r="43" spans="2:16" s="140" customFormat="1" ht="15.75">
      <c r="B43" s="150">
        <v>25</v>
      </c>
      <c r="C43" s="150" t="s">
        <v>112</v>
      </c>
      <c r="D43" s="151">
        <v>314</v>
      </c>
      <c r="E43" s="152">
        <v>26</v>
      </c>
      <c r="F43" s="153">
        <v>340</v>
      </c>
      <c r="G43" s="151">
        <v>319</v>
      </c>
      <c r="H43" s="154">
        <v>28</v>
      </c>
      <c r="I43" s="153">
        <v>347</v>
      </c>
      <c r="J43" s="151">
        <f t="shared" si="0"/>
        <v>7</v>
      </c>
      <c r="K43" s="155">
        <f t="shared" si="1"/>
        <v>2.0588235294117574E-2</v>
      </c>
      <c r="N43" s="184"/>
      <c r="O43" s="184"/>
      <c r="P43" s="185"/>
    </row>
    <row r="44" spans="2:16" s="140" customFormat="1" ht="15.75">
      <c r="B44" s="150">
        <v>43</v>
      </c>
      <c r="C44" s="150" t="s">
        <v>59</v>
      </c>
      <c r="D44" s="151">
        <v>615</v>
      </c>
      <c r="E44" s="152">
        <v>76</v>
      </c>
      <c r="F44" s="153">
        <v>691</v>
      </c>
      <c r="G44" s="151">
        <v>519</v>
      </c>
      <c r="H44" s="154">
        <v>69</v>
      </c>
      <c r="I44" s="153">
        <v>588</v>
      </c>
      <c r="J44" s="151">
        <f t="shared" si="0"/>
        <v>-103</v>
      </c>
      <c r="K44" s="155">
        <f t="shared" si="1"/>
        <v>-0.14905933429811868</v>
      </c>
      <c r="N44" s="184"/>
      <c r="O44" s="184"/>
      <c r="P44" s="185"/>
    </row>
    <row r="45" spans="2:16" s="141" customFormat="1" ht="15.75">
      <c r="B45" s="156"/>
      <c r="C45" s="156" t="s">
        <v>86</v>
      </c>
      <c r="D45" s="157">
        <v>7944</v>
      </c>
      <c r="E45" s="158">
        <v>843</v>
      </c>
      <c r="F45" s="159">
        <v>8787</v>
      </c>
      <c r="G45" s="157">
        <v>6978</v>
      </c>
      <c r="H45" s="160">
        <v>762</v>
      </c>
      <c r="I45" s="159">
        <v>7740</v>
      </c>
      <c r="J45" s="157">
        <f t="shared" si="0"/>
        <v>-1047</v>
      </c>
      <c r="K45" s="161">
        <f t="shared" si="1"/>
        <v>-0.11915329463980884</v>
      </c>
      <c r="N45" s="186"/>
      <c r="O45" s="186"/>
      <c r="P45" s="186"/>
    </row>
    <row r="46" spans="2:16" s="140" customFormat="1" ht="15.75">
      <c r="B46" s="150">
        <v>3</v>
      </c>
      <c r="C46" s="150" t="s">
        <v>71</v>
      </c>
      <c r="D46" s="151">
        <v>1772</v>
      </c>
      <c r="E46" s="152">
        <v>196</v>
      </c>
      <c r="F46" s="153">
        <v>1968</v>
      </c>
      <c r="G46" s="151">
        <v>1764</v>
      </c>
      <c r="H46" s="154">
        <v>185</v>
      </c>
      <c r="I46" s="153">
        <v>1949</v>
      </c>
      <c r="J46" s="151">
        <f t="shared" si="0"/>
        <v>-19</v>
      </c>
      <c r="K46" s="155">
        <f t="shared" si="1"/>
        <v>-9.6544715447154372E-3</v>
      </c>
      <c r="N46" s="184"/>
      <c r="O46" s="184"/>
      <c r="P46" s="185"/>
    </row>
    <row r="47" spans="2:16" s="140" customFormat="1" ht="15.75">
      <c r="B47" s="150">
        <v>12</v>
      </c>
      <c r="C47" s="150" t="s">
        <v>72</v>
      </c>
      <c r="D47" s="151">
        <v>585</v>
      </c>
      <c r="E47" s="152">
        <v>41</v>
      </c>
      <c r="F47" s="153">
        <v>626</v>
      </c>
      <c r="G47" s="151">
        <v>653</v>
      </c>
      <c r="H47" s="154">
        <v>68</v>
      </c>
      <c r="I47" s="153">
        <v>721</v>
      </c>
      <c r="J47" s="151">
        <f t="shared" si="0"/>
        <v>95</v>
      </c>
      <c r="K47" s="155">
        <f t="shared" si="1"/>
        <v>0.15175718849840258</v>
      </c>
      <c r="N47" s="184"/>
      <c r="O47" s="184"/>
      <c r="P47" s="185"/>
    </row>
    <row r="48" spans="2:16" s="140" customFormat="1" ht="15.75">
      <c r="B48" s="150">
        <v>46</v>
      </c>
      <c r="C48" s="150" t="s">
        <v>73</v>
      </c>
      <c r="D48" s="151">
        <v>2533</v>
      </c>
      <c r="E48" s="152">
        <v>279</v>
      </c>
      <c r="F48" s="153">
        <v>2812</v>
      </c>
      <c r="G48" s="151">
        <v>2493</v>
      </c>
      <c r="H48" s="154">
        <v>287</v>
      </c>
      <c r="I48" s="153">
        <v>2780</v>
      </c>
      <c r="J48" s="151">
        <f t="shared" si="0"/>
        <v>-32</v>
      </c>
      <c r="K48" s="155">
        <f t="shared" si="1"/>
        <v>-1.1379800853485111E-2</v>
      </c>
      <c r="N48" s="184"/>
      <c r="O48" s="184"/>
      <c r="P48" s="185"/>
    </row>
    <row r="49" spans="2:16" s="141" customFormat="1" ht="15.75">
      <c r="B49" s="156"/>
      <c r="C49" s="156" t="s">
        <v>87</v>
      </c>
      <c r="D49" s="157">
        <v>4890</v>
      </c>
      <c r="E49" s="158">
        <v>516</v>
      </c>
      <c r="F49" s="159">
        <v>5406</v>
      </c>
      <c r="G49" s="157">
        <v>4910</v>
      </c>
      <c r="H49" s="160">
        <v>540</v>
      </c>
      <c r="I49" s="159">
        <v>5450</v>
      </c>
      <c r="J49" s="157">
        <f t="shared" si="0"/>
        <v>44</v>
      </c>
      <c r="K49" s="161">
        <f t="shared" si="1"/>
        <v>8.1391046984831128E-3</v>
      </c>
      <c r="N49" s="186"/>
      <c r="O49" s="186"/>
      <c r="P49" s="186"/>
    </row>
    <row r="50" spans="2:16" s="140" customFormat="1" ht="15.75">
      <c r="B50" s="150">
        <v>6</v>
      </c>
      <c r="C50" s="150" t="s">
        <v>61</v>
      </c>
      <c r="D50" s="151">
        <v>384</v>
      </c>
      <c r="E50" s="152">
        <v>65</v>
      </c>
      <c r="F50" s="153">
        <v>449</v>
      </c>
      <c r="G50" s="151">
        <v>371</v>
      </c>
      <c r="H50" s="154">
        <v>37</v>
      </c>
      <c r="I50" s="153">
        <v>408</v>
      </c>
      <c r="J50" s="151">
        <f t="shared" si="0"/>
        <v>-41</v>
      </c>
      <c r="K50" s="155">
        <f t="shared" si="1"/>
        <v>-9.1314031180400934E-2</v>
      </c>
      <c r="N50" s="184"/>
      <c r="O50" s="184"/>
      <c r="P50" s="185"/>
    </row>
    <row r="51" spans="2:16" s="140" customFormat="1" ht="15.75">
      <c r="B51" s="150">
        <v>10</v>
      </c>
      <c r="C51" s="150" t="s">
        <v>62</v>
      </c>
      <c r="D51" s="151">
        <v>231</v>
      </c>
      <c r="E51" s="152">
        <v>20</v>
      </c>
      <c r="F51" s="153">
        <v>251</v>
      </c>
      <c r="G51" s="151">
        <v>243</v>
      </c>
      <c r="H51" s="154">
        <v>29</v>
      </c>
      <c r="I51" s="153">
        <v>272</v>
      </c>
      <c r="J51" s="151">
        <f t="shared" si="0"/>
        <v>21</v>
      </c>
      <c r="K51" s="155">
        <f t="shared" si="1"/>
        <v>8.3665338645418252E-2</v>
      </c>
      <c r="N51" s="184"/>
      <c r="O51" s="184"/>
      <c r="P51" s="185"/>
    </row>
    <row r="52" spans="2:16" s="141" customFormat="1" ht="15.75">
      <c r="B52" s="156"/>
      <c r="C52" s="156" t="s">
        <v>88</v>
      </c>
      <c r="D52" s="157">
        <v>615</v>
      </c>
      <c r="E52" s="158">
        <v>85</v>
      </c>
      <c r="F52" s="159">
        <v>700</v>
      </c>
      <c r="G52" s="157">
        <v>614</v>
      </c>
      <c r="H52" s="160">
        <v>66</v>
      </c>
      <c r="I52" s="159">
        <v>680</v>
      </c>
      <c r="J52" s="157">
        <f t="shared" si="0"/>
        <v>-20</v>
      </c>
      <c r="K52" s="161">
        <f t="shared" si="1"/>
        <v>-2.8571428571428581E-2</v>
      </c>
      <c r="N52" s="186"/>
      <c r="O52" s="186"/>
      <c r="P52" s="186"/>
    </row>
    <row r="53" spans="2:16" s="140" customFormat="1" ht="15.75">
      <c r="B53" s="150">
        <v>15</v>
      </c>
      <c r="C53" s="150" t="s">
        <v>118</v>
      </c>
      <c r="D53" s="151">
        <v>615</v>
      </c>
      <c r="E53" s="152">
        <v>81</v>
      </c>
      <c r="F53" s="153">
        <v>696</v>
      </c>
      <c r="G53" s="151">
        <v>686</v>
      </c>
      <c r="H53" s="154">
        <v>127</v>
      </c>
      <c r="I53" s="153">
        <v>813</v>
      </c>
      <c r="J53" s="151">
        <f t="shared" si="0"/>
        <v>117</v>
      </c>
      <c r="K53" s="155">
        <f t="shared" si="1"/>
        <v>0.1681034482758621</v>
      </c>
      <c r="N53" s="184"/>
      <c r="O53" s="184"/>
      <c r="P53" s="185"/>
    </row>
    <row r="54" spans="2:16" s="140" customFormat="1" ht="15.75">
      <c r="B54" s="150">
        <v>27</v>
      </c>
      <c r="C54" s="150" t="s">
        <v>64</v>
      </c>
      <c r="D54" s="151">
        <v>155</v>
      </c>
      <c r="E54" s="152">
        <v>15</v>
      </c>
      <c r="F54" s="153">
        <v>170</v>
      </c>
      <c r="G54" s="151">
        <v>155</v>
      </c>
      <c r="H54" s="154">
        <v>28</v>
      </c>
      <c r="I54" s="153">
        <v>183</v>
      </c>
      <c r="J54" s="151">
        <f t="shared" si="0"/>
        <v>13</v>
      </c>
      <c r="K54" s="155">
        <f t="shared" si="1"/>
        <v>7.6470588235294068E-2</v>
      </c>
      <c r="N54" s="184"/>
      <c r="O54" s="184"/>
      <c r="P54" s="185"/>
    </row>
    <row r="55" spans="2:16" s="140" customFormat="1" ht="15.75">
      <c r="B55" s="150">
        <v>32</v>
      </c>
      <c r="C55" s="150" t="s">
        <v>114</v>
      </c>
      <c r="D55" s="151">
        <v>141</v>
      </c>
      <c r="E55" s="152">
        <v>30</v>
      </c>
      <c r="F55" s="153">
        <v>171</v>
      </c>
      <c r="G55" s="151">
        <v>111</v>
      </c>
      <c r="H55" s="154">
        <v>18</v>
      </c>
      <c r="I55" s="153">
        <v>129</v>
      </c>
      <c r="J55" s="151">
        <f t="shared" si="0"/>
        <v>-42</v>
      </c>
      <c r="K55" s="155">
        <f t="shared" si="1"/>
        <v>-0.24561403508771928</v>
      </c>
      <c r="N55" s="184"/>
      <c r="O55" s="184"/>
      <c r="P55" s="185"/>
    </row>
    <row r="56" spans="2:16" s="140" customFormat="1" ht="15.75">
      <c r="B56" s="150">
        <v>36</v>
      </c>
      <c r="C56" s="150" t="s">
        <v>65</v>
      </c>
      <c r="D56" s="151">
        <v>419</v>
      </c>
      <c r="E56" s="152">
        <v>53</v>
      </c>
      <c r="F56" s="153">
        <v>472</v>
      </c>
      <c r="G56" s="151">
        <v>401</v>
      </c>
      <c r="H56" s="154">
        <v>54</v>
      </c>
      <c r="I56" s="153">
        <v>455</v>
      </c>
      <c r="J56" s="151">
        <f t="shared" si="0"/>
        <v>-17</v>
      </c>
      <c r="K56" s="155">
        <f t="shared" si="1"/>
        <v>-3.6016949152542388E-2</v>
      </c>
      <c r="N56" s="184"/>
      <c r="O56" s="184"/>
      <c r="P56" s="185"/>
    </row>
    <row r="57" spans="2:16" s="141" customFormat="1" ht="15.75">
      <c r="B57" s="156"/>
      <c r="C57" s="156" t="s">
        <v>89</v>
      </c>
      <c r="D57" s="157">
        <v>1330</v>
      </c>
      <c r="E57" s="158">
        <v>179</v>
      </c>
      <c r="F57" s="159">
        <v>1509</v>
      </c>
      <c r="G57" s="157">
        <v>1353</v>
      </c>
      <c r="H57" s="160">
        <v>227</v>
      </c>
      <c r="I57" s="159">
        <v>1580</v>
      </c>
      <c r="J57" s="157">
        <f t="shared" si="0"/>
        <v>71</v>
      </c>
      <c r="K57" s="161">
        <f t="shared" si="1"/>
        <v>4.705102717031151E-2</v>
      </c>
      <c r="N57" s="186"/>
      <c r="O57" s="186"/>
      <c r="P57" s="186"/>
    </row>
    <row r="58" spans="2:16" s="141" customFormat="1" ht="15.75">
      <c r="B58" s="156">
        <v>28</v>
      </c>
      <c r="C58" s="156" t="s">
        <v>90</v>
      </c>
      <c r="D58" s="157">
        <v>12458</v>
      </c>
      <c r="E58" s="158">
        <v>1769</v>
      </c>
      <c r="F58" s="159">
        <v>14227</v>
      </c>
      <c r="G58" s="157">
        <v>10165</v>
      </c>
      <c r="H58" s="160">
        <v>1376</v>
      </c>
      <c r="I58" s="159">
        <v>11541</v>
      </c>
      <c r="J58" s="157">
        <f t="shared" si="0"/>
        <v>-2686</v>
      </c>
      <c r="K58" s="161">
        <f t="shared" si="1"/>
        <v>-0.18879595136008998</v>
      </c>
      <c r="N58" s="186"/>
      <c r="O58" s="186"/>
      <c r="P58" s="186"/>
    </row>
    <row r="59" spans="2:16" s="141" customFormat="1" ht="15.75">
      <c r="B59" s="156">
        <v>30</v>
      </c>
      <c r="C59" s="156" t="s">
        <v>91</v>
      </c>
      <c r="D59" s="157">
        <v>2271</v>
      </c>
      <c r="E59" s="158">
        <v>278</v>
      </c>
      <c r="F59" s="159">
        <v>2549</v>
      </c>
      <c r="G59" s="157">
        <v>1961</v>
      </c>
      <c r="H59" s="160">
        <v>187</v>
      </c>
      <c r="I59" s="159">
        <v>2148</v>
      </c>
      <c r="J59" s="157">
        <f t="shared" si="0"/>
        <v>-401</v>
      </c>
      <c r="K59" s="161">
        <f t="shared" si="1"/>
        <v>-0.1573165947430365</v>
      </c>
      <c r="N59" s="186"/>
      <c r="O59" s="186"/>
      <c r="P59" s="186"/>
    </row>
    <row r="60" spans="2:16" s="141" customFormat="1" ht="15.75">
      <c r="B60" s="156">
        <v>31</v>
      </c>
      <c r="C60" s="156" t="s">
        <v>92</v>
      </c>
      <c r="D60" s="157">
        <v>2034</v>
      </c>
      <c r="E60" s="158">
        <v>249</v>
      </c>
      <c r="F60" s="159">
        <v>2283</v>
      </c>
      <c r="G60" s="157">
        <v>1717</v>
      </c>
      <c r="H60" s="160">
        <v>224</v>
      </c>
      <c r="I60" s="159">
        <v>1941</v>
      </c>
      <c r="J60" s="157">
        <f t="shared" si="0"/>
        <v>-342</v>
      </c>
      <c r="K60" s="161">
        <f t="shared" si="1"/>
        <v>-0.14980289093298294</v>
      </c>
      <c r="N60" s="186"/>
      <c r="O60" s="186"/>
      <c r="P60" s="186"/>
    </row>
    <row r="61" spans="2:16" s="140" customFormat="1" ht="15.75">
      <c r="B61" s="150">
        <v>1</v>
      </c>
      <c r="C61" s="150" t="s">
        <v>115</v>
      </c>
      <c r="D61" s="151">
        <v>832</v>
      </c>
      <c r="E61" s="152">
        <v>148</v>
      </c>
      <c r="F61" s="153">
        <v>980</v>
      </c>
      <c r="G61" s="151">
        <v>796</v>
      </c>
      <c r="H61" s="154">
        <v>287</v>
      </c>
      <c r="I61" s="153">
        <v>1083</v>
      </c>
      <c r="J61" s="151">
        <f t="shared" si="0"/>
        <v>103</v>
      </c>
      <c r="K61" s="155">
        <f t="shared" si="1"/>
        <v>0.10510204081632657</v>
      </c>
      <c r="N61" s="184"/>
      <c r="O61" s="184"/>
      <c r="P61" s="185"/>
    </row>
    <row r="62" spans="2:16" s="140" customFormat="1" ht="15.75">
      <c r="B62" s="150">
        <v>20</v>
      </c>
      <c r="C62" s="150" t="s">
        <v>116</v>
      </c>
      <c r="D62" s="151">
        <v>1451</v>
      </c>
      <c r="E62" s="152">
        <v>176</v>
      </c>
      <c r="F62" s="153">
        <v>1627</v>
      </c>
      <c r="G62" s="151">
        <v>1391</v>
      </c>
      <c r="H62" s="154">
        <v>547</v>
      </c>
      <c r="I62" s="153">
        <v>1938</v>
      </c>
      <c r="J62" s="151">
        <f t="shared" si="0"/>
        <v>311</v>
      </c>
      <c r="K62" s="155">
        <f t="shared" si="1"/>
        <v>0.19114935464044258</v>
      </c>
      <c r="N62" s="184"/>
      <c r="O62" s="184"/>
      <c r="P62" s="185"/>
    </row>
    <row r="63" spans="2:16" s="140" customFormat="1" ht="15.75">
      <c r="B63" s="150">
        <v>48</v>
      </c>
      <c r="C63" s="150" t="s">
        <v>117</v>
      </c>
      <c r="D63" s="151">
        <v>2616</v>
      </c>
      <c r="E63" s="152">
        <v>344</v>
      </c>
      <c r="F63" s="153">
        <v>2960</v>
      </c>
      <c r="G63" s="151">
        <v>2202</v>
      </c>
      <c r="H63" s="154">
        <v>875</v>
      </c>
      <c r="I63" s="153">
        <v>3077</v>
      </c>
      <c r="J63" s="151">
        <f t="shared" si="0"/>
        <v>117</v>
      </c>
      <c r="K63" s="155">
        <f t="shared" si="1"/>
        <v>3.9527027027026929E-2</v>
      </c>
      <c r="N63" s="184"/>
      <c r="O63" s="184"/>
      <c r="P63" s="185"/>
    </row>
    <row r="64" spans="2:16" s="141" customFormat="1" ht="15.75">
      <c r="B64" s="156"/>
      <c r="C64" s="156" t="s">
        <v>93</v>
      </c>
      <c r="D64" s="157">
        <v>4899</v>
      </c>
      <c r="E64" s="158">
        <v>668</v>
      </c>
      <c r="F64" s="159">
        <v>5567</v>
      </c>
      <c r="G64" s="157">
        <v>4389</v>
      </c>
      <c r="H64" s="160">
        <v>1709</v>
      </c>
      <c r="I64" s="159">
        <v>6098</v>
      </c>
      <c r="J64" s="157">
        <f t="shared" si="0"/>
        <v>531</v>
      </c>
      <c r="K64" s="161">
        <f t="shared" si="1"/>
        <v>9.5383509969462876E-2</v>
      </c>
      <c r="N64" s="186"/>
      <c r="O64" s="186"/>
      <c r="P64" s="186"/>
    </row>
    <row r="65" spans="2:16" s="141" customFormat="1" ht="15.75">
      <c r="B65" s="156">
        <v>26</v>
      </c>
      <c r="C65" s="156" t="s">
        <v>94</v>
      </c>
      <c r="D65" s="157">
        <v>433</v>
      </c>
      <c r="E65" s="158">
        <v>38</v>
      </c>
      <c r="F65" s="159">
        <v>471</v>
      </c>
      <c r="G65" s="157">
        <v>437</v>
      </c>
      <c r="H65" s="160">
        <v>46</v>
      </c>
      <c r="I65" s="159">
        <v>483</v>
      </c>
      <c r="J65" s="157">
        <f t="shared" si="0"/>
        <v>12</v>
      </c>
      <c r="K65" s="161">
        <f t="shared" si="1"/>
        <v>2.5477707006369421E-2</v>
      </c>
      <c r="N65" s="186"/>
      <c r="O65" s="186"/>
      <c r="P65" s="186"/>
    </row>
    <row r="66" spans="2:16" s="140" customFormat="1" ht="15.75">
      <c r="B66" s="150">
        <v>51</v>
      </c>
      <c r="C66" s="150" t="s">
        <v>95</v>
      </c>
      <c r="D66" s="151">
        <v>13</v>
      </c>
      <c r="E66" s="152">
        <v>1</v>
      </c>
      <c r="F66" s="162">
        <v>14</v>
      </c>
      <c r="G66" s="151">
        <v>23</v>
      </c>
      <c r="H66" s="154">
        <v>5</v>
      </c>
      <c r="I66" s="162">
        <v>28</v>
      </c>
      <c r="J66" s="151">
        <f t="shared" si="0"/>
        <v>14</v>
      </c>
      <c r="K66" s="155">
        <f t="shared" si="1"/>
        <v>1</v>
      </c>
      <c r="N66" s="184"/>
      <c r="O66" s="184"/>
      <c r="P66" s="185"/>
    </row>
    <row r="67" spans="2:16" s="140" customFormat="1" ht="15.75">
      <c r="B67" s="150">
        <v>52</v>
      </c>
      <c r="C67" s="150" t="s">
        <v>96</v>
      </c>
      <c r="D67" s="151">
        <v>20</v>
      </c>
      <c r="E67" s="152">
        <v>3</v>
      </c>
      <c r="F67" s="162">
        <v>23</v>
      </c>
      <c r="G67" s="151">
        <v>20</v>
      </c>
      <c r="H67" s="154">
        <v>8</v>
      </c>
      <c r="I67" s="162">
        <v>28</v>
      </c>
      <c r="J67" s="151">
        <f t="shared" si="0"/>
        <v>5</v>
      </c>
      <c r="K67" s="155">
        <f t="shared" si="1"/>
        <v>0.21739130434782616</v>
      </c>
      <c r="N67" s="184"/>
      <c r="O67" s="184"/>
      <c r="P67" s="185"/>
    </row>
    <row r="68" spans="2:16" s="140" customFormat="1" ht="15" customHeight="1">
      <c r="B68" s="171"/>
      <c r="C68" s="170" t="s">
        <v>8</v>
      </c>
      <c r="D68" s="163">
        <v>52889</v>
      </c>
      <c r="E68" s="164">
        <v>6557</v>
      </c>
      <c r="F68" s="165">
        <v>59446</v>
      </c>
      <c r="G68" s="163">
        <v>47706</v>
      </c>
      <c r="H68" s="166">
        <v>7017</v>
      </c>
      <c r="I68" s="165">
        <v>54723</v>
      </c>
      <c r="J68" s="163">
        <f t="shared" si="0"/>
        <v>-4723</v>
      </c>
      <c r="K68" s="167">
        <f t="shared" si="1"/>
        <v>-7.9450257376442512E-2</v>
      </c>
      <c r="N68" s="186"/>
      <c r="O68" s="186"/>
      <c r="P68" s="186"/>
    </row>
    <row r="69" spans="2:16">
      <c r="N69" s="187"/>
      <c r="O69" s="187"/>
      <c r="P69" s="187"/>
    </row>
  </sheetData>
  <mergeCells count="9">
    <mergeCell ref="B4:B5"/>
    <mergeCell ref="C1:K1"/>
    <mergeCell ref="C2:K2"/>
    <mergeCell ref="C3:K3"/>
    <mergeCell ref="D4:F4"/>
    <mergeCell ref="G4:G5"/>
    <mergeCell ref="H4:H5"/>
    <mergeCell ref="I4:I5"/>
    <mergeCell ref="J4:K4"/>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X70"/>
  <sheetViews>
    <sheetView showGridLines="0" showRowColHeaders="0" topLeftCell="I1" zoomScaleNormal="100" workbookViewId="0">
      <pane ySplit="2" topLeftCell="A6" activePane="bottomLeft" state="frozen"/>
      <selection activeCell="C25" sqref="C25"/>
      <selection pane="bottomLeft" activeCell="I52" sqref="I52"/>
    </sheetView>
  </sheetViews>
  <sheetFormatPr baseColWidth="10" defaultRowHeight="12.75"/>
  <cols>
    <col min="1" max="7" width="0" style="11" hidden="1" customWidth="1"/>
    <col min="8" max="8" width="25.85546875" style="11" hidden="1" customWidth="1"/>
    <col min="9" max="14" width="11.42578125" style="11"/>
    <col min="15" max="15" width="19.85546875" style="11" customWidth="1"/>
    <col min="16" max="16" width="3.7109375" style="11" customWidth="1"/>
    <col min="17" max="16384" width="11.42578125" style="11"/>
  </cols>
  <sheetData>
    <row r="1" spans="1:24" ht="18.75">
      <c r="I1" s="242" t="s">
        <v>97</v>
      </c>
      <c r="J1" s="242"/>
      <c r="K1" s="242"/>
      <c r="L1" s="242"/>
      <c r="M1" s="242"/>
      <c r="N1" s="242"/>
      <c r="O1" s="242"/>
      <c r="P1" s="242"/>
      <c r="Q1" s="242"/>
      <c r="R1" s="242"/>
      <c r="S1" s="18"/>
    </row>
    <row r="2" spans="1:24" s="10" customFormat="1" ht="20.100000000000001" customHeight="1">
      <c r="A2" s="198" t="s">
        <v>122</v>
      </c>
      <c r="B2" s="198"/>
      <c r="C2" s="198"/>
      <c r="D2" s="198"/>
      <c r="E2" s="198"/>
      <c r="F2" s="198"/>
      <c r="G2" s="198"/>
      <c r="H2" s="198"/>
      <c r="I2" s="198"/>
      <c r="J2" s="198"/>
      <c r="K2" s="198"/>
      <c r="L2" s="198"/>
      <c r="M2" s="198"/>
      <c r="N2" s="198"/>
      <c r="O2" s="198"/>
      <c r="P2" s="198"/>
      <c r="Q2" s="198"/>
      <c r="R2" s="198"/>
    </row>
    <row r="3" spans="1:24" customFormat="1" ht="39.75" customHeight="1">
      <c r="A3" s="11"/>
      <c r="B3" s="11"/>
      <c r="C3" s="11"/>
      <c r="D3" s="11"/>
      <c r="E3" s="11"/>
      <c r="F3" s="11"/>
      <c r="G3" s="11"/>
      <c r="H3" s="11"/>
      <c r="I3" s="11"/>
      <c r="J3" s="11"/>
      <c r="K3" s="11"/>
      <c r="L3" s="11"/>
      <c r="M3" s="11"/>
      <c r="N3" s="11"/>
      <c r="O3" s="11"/>
      <c r="P3" s="11"/>
    </row>
    <row r="4" spans="1:24" ht="19.5" customHeight="1">
      <c r="A4" s="11" t="s">
        <v>98</v>
      </c>
      <c r="I4" s="243" t="s">
        <v>103</v>
      </c>
      <c r="J4" s="243"/>
      <c r="K4" s="243"/>
      <c r="L4" s="243"/>
      <c r="M4" s="243"/>
      <c r="N4" s="243"/>
      <c r="O4" s="243"/>
      <c r="P4" s="243"/>
      <c r="Q4" s="138"/>
      <c r="R4" s="138"/>
      <c r="S4" s="138"/>
      <c r="T4" s="138"/>
      <c r="U4" s="138"/>
      <c r="V4" s="138"/>
      <c r="W4" s="138"/>
      <c r="X4" s="138"/>
    </row>
    <row r="5" spans="1:24" ht="12.75" customHeight="1">
      <c r="I5" s="137"/>
      <c r="J5" s="137"/>
      <c r="K5" s="137"/>
      <c r="L5" s="137"/>
      <c r="M5" s="137"/>
      <c r="N5" s="137"/>
      <c r="O5" s="137"/>
      <c r="P5" s="137"/>
      <c r="Q5" s="137"/>
    </row>
    <row r="6" spans="1:24" ht="14.25" customHeight="1">
      <c r="A6" s="15" t="str">
        <f>'Total y Variación interanual'!C68</f>
        <v>TOTAL</v>
      </c>
      <c r="B6" s="15">
        <f>'Total y Variación interanual'!I68</f>
        <v>54723</v>
      </c>
      <c r="C6" s="11">
        <v>1587</v>
      </c>
      <c r="D6" s="11">
        <v>22097</v>
      </c>
      <c r="E6" s="11">
        <v>28829</v>
      </c>
      <c r="F6" s="11">
        <v>2427</v>
      </c>
      <c r="G6" s="11">
        <v>31256</v>
      </c>
    </row>
    <row r="7" spans="1:24">
      <c r="J7" s="11" t="str">
        <f>'Total y Variación interanual'!$C$14</f>
        <v>Andalucía</v>
      </c>
      <c r="K7" s="15">
        <f>'Total y Variación interanual'!$I$14</f>
        <v>6114</v>
      </c>
    </row>
    <row r="8" spans="1:24">
      <c r="J8" s="11" t="str">
        <f>'Total y Variación interanual'!C18</f>
        <v>Aragón</v>
      </c>
      <c r="K8" s="15">
        <f>'Total y Variación interanual'!I18</f>
        <v>2223</v>
      </c>
    </row>
    <row r="9" spans="1:24">
      <c r="B9" s="10" t="s">
        <v>2</v>
      </c>
      <c r="C9" s="10" t="s">
        <v>3</v>
      </c>
      <c r="D9" s="10" t="s">
        <v>79</v>
      </c>
      <c r="J9" s="11" t="str">
        <f>'Total y Variación interanual'!C19</f>
        <v>Asturias</v>
      </c>
      <c r="K9" s="15">
        <f>'Total y Variación interanual'!I19</f>
        <v>576</v>
      </c>
    </row>
    <row r="10" spans="1:24">
      <c r="A10" s="17" t="s">
        <v>99</v>
      </c>
      <c r="B10" s="15">
        <f>'Total y Variación interanual'!D68</f>
        <v>52889</v>
      </c>
      <c r="C10" s="15">
        <f>'Total y Variación interanual'!E68</f>
        <v>6557</v>
      </c>
      <c r="D10" s="15">
        <f>'Total y Variación interanual'!F68</f>
        <v>59446</v>
      </c>
      <c r="J10" s="11" t="str">
        <f>'Total y Variación interanual'!C20</f>
        <v>Baleares</v>
      </c>
      <c r="K10" s="15">
        <f>'Total y Variación interanual'!I20</f>
        <v>1285</v>
      </c>
    </row>
    <row r="11" spans="1:24">
      <c r="A11" s="17" t="s">
        <v>100</v>
      </c>
      <c r="B11" s="15">
        <f>'Total y Variación interanual'!G68</f>
        <v>47706</v>
      </c>
      <c r="C11" s="15">
        <f>'Total y Variación interanual'!H68</f>
        <v>7017</v>
      </c>
      <c r="D11" s="15">
        <f>'Total y Variación interanual'!I68</f>
        <v>54723</v>
      </c>
      <c r="J11" s="11" t="str">
        <f>'Total y Variación interanual'!C23</f>
        <v>Canarias</v>
      </c>
      <c r="K11" s="15">
        <f>'Total y Variación interanual'!I23</f>
        <v>755</v>
      </c>
    </row>
    <row r="12" spans="1:24">
      <c r="J12" s="11" t="str">
        <f>'Total y Variación interanual'!C24</f>
        <v>Cantabria</v>
      </c>
      <c r="K12" s="15">
        <f>'Total y Variación interanual'!I24</f>
        <v>460</v>
      </c>
    </row>
    <row r="13" spans="1:24">
      <c r="J13" s="11" t="str">
        <f>'Total y Variación interanual'!$C$34</f>
        <v>CASTILLA-LEÓN</v>
      </c>
      <c r="K13" s="15">
        <f>'Total y Variación interanual'!$I$34</f>
        <v>3330</v>
      </c>
    </row>
    <row r="14" spans="1:24">
      <c r="J14" s="11" t="str">
        <f>'Total y Variación interanual'!$C$40</f>
        <v>CAST.-LA MANCHA</v>
      </c>
      <c r="K14" s="15">
        <f>'Total y Variación interanual'!$I$40</f>
        <v>2263</v>
      </c>
    </row>
    <row r="15" spans="1:24" ht="12.75" customHeight="1">
      <c r="J15" s="11" t="str">
        <f>'Total y Variación interanual'!$C$45</f>
        <v>CATALUÑA</v>
      </c>
      <c r="K15" s="15">
        <f>'Total y Variación interanual'!$I$45</f>
        <v>7740</v>
      </c>
    </row>
    <row r="16" spans="1:24">
      <c r="J16" s="11" t="str">
        <f>'Total y Variación interanual'!$C$49</f>
        <v>C. VALENCIANA</v>
      </c>
      <c r="K16" s="15">
        <f>'Total y Variación interanual'!$I$49</f>
        <v>5450</v>
      </c>
    </row>
    <row r="17" spans="10:11">
      <c r="J17" s="11" t="str">
        <f>'Total y Variación interanual'!$C$52</f>
        <v>EXTREMADURA</v>
      </c>
      <c r="K17" s="15">
        <f>'Total y Variación interanual'!$I$52</f>
        <v>680</v>
      </c>
    </row>
    <row r="18" spans="10:11">
      <c r="J18" s="11" t="str">
        <f>'Total y Variación interanual'!C57</f>
        <v>GALICIA</v>
      </c>
      <c r="K18" s="15">
        <f>'Total y Variación interanual'!I57</f>
        <v>1580</v>
      </c>
    </row>
    <row r="19" spans="10:11">
      <c r="J19" s="11" t="str">
        <f>'Total y Variación interanual'!C58</f>
        <v>C. DE MADRID</v>
      </c>
      <c r="K19" s="15">
        <f>'Total y Variación interanual'!I58</f>
        <v>11541</v>
      </c>
    </row>
    <row r="20" spans="10:11">
      <c r="J20" s="11" t="str">
        <f>'Total y Variación interanual'!C59</f>
        <v>R. DE MURCIA</v>
      </c>
      <c r="K20" s="15">
        <f>'Total y Variación interanual'!I59</f>
        <v>2148</v>
      </c>
    </row>
    <row r="21" spans="10:11">
      <c r="J21" s="11" t="str">
        <f>'Total y Variación interanual'!C60</f>
        <v>NAVARRA</v>
      </c>
      <c r="K21" s="15">
        <f>'Total y Variación interanual'!I60</f>
        <v>1941</v>
      </c>
    </row>
    <row r="22" spans="10:11">
      <c r="J22" s="11" t="str">
        <f>'Total y Variación interanual'!C64</f>
        <v>PAÍS VASCO</v>
      </c>
      <c r="K22" s="15">
        <f>'Total y Variación interanual'!I64</f>
        <v>6098</v>
      </c>
    </row>
    <row r="23" spans="10:11">
      <c r="J23" s="11" t="str">
        <f>'Total y Variación interanual'!C65</f>
        <v>LA RIOJA</v>
      </c>
      <c r="K23" s="15">
        <f>'Total y Variación interanual'!I65</f>
        <v>483</v>
      </c>
    </row>
    <row r="24" spans="10:11">
      <c r="J24" s="15" t="str">
        <f>'Total y Variación interanual'!C66</f>
        <v>CEUTA</v>
      </c>
      <c r="K24" s="15">
        <f>'Total y Variación interanual'!I66</f>
        <v>28</v>
      </c>
    </row>
    <row r="25" spans="10:11">
      <c r="J25" s="15" t="str">
        <f>'Total y Variación interanual'!C67</f>
        <v>MELILLA</v>
      </c>
      <c r="K25" s="15">
        <f>'Total y Variación interanual'!I67</f>
        <v>28</v>
      </c>
    </row>
    <row r="53" spans="9:15" ht="15" customHeight="1">
      <c r="I53" s="243" t="s">
        <v>123</v>
      </c>
      <c r="J53" s="243"/>
      <c r="K53" s="243"/>
      <c r="L53" s="243"/>
      <c r="M53" s="243"/>
      <c r="N53" s="243"/>
      <c r="O53" s="243"/>
    </row>
    <row r="63" spans="9:15">
      <c r="K63" s="15">
        <f>'Total y Variación interanual'!$D$68</f>
        <v>52889</v>
      </c>
    </row>
    <row r="64" spans="9:15">
      <c r="K64" s="15">
        <f>'Total y Variación interanual'!$G$68</f>
        <v>47706</v>
      </c>
    </row>
    <row r="65" spans="11:11">
      <c r="K65" s="15"/>
    </row>
    <row r="66" spans="11:11">
      <c r="K66" s="15">
        <f>'Total y Variación interanual'!$E$68</f>
        <v>6557</v>
      </c>
    </row>
    <row r="67" spans="11:11">
      <c r="K67" s="15">
        <f>'Total y Variación interanual'!$H$68</f>
        <v>7017</v>
      </c>
    </row>
    <row r="68" spans="11:11">
      <c r="K68" s="15"/>
    </row>
    <row r="69" spans="11:11">
      <c r="K69" s="15">
        <f>'Total y Variación interanual'!$F$68</f>
        <v>59446</v>
      </c>
    </row>
    <row r="70" spans="11:11">
      <c r="K70" s="15">
        <f>'Total y Variación interanual'!$I$68</f>
        <v>54723</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2021-01-26T10:48:50Z</dcterms:modified>
</cp:coreProperties>
</file>