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20730" windowHeight="9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45621"/>
</workbook>
</file>

<file path=xl/calcChain.xml><?xml version="1.0" encoding="utf-8"?>
<calcChain xmlns="http://schemas.openxmlformats.org/spreadsheetml/2006/main">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K68" i="8"/>
  <c r="J68" i="8"/>
  <c r="K67" i="8"/>
  <c r="J67" i="8"/>
  <c r="K66" i="8"/>
  <c r="J66" i="8"/>
  <c r="K65" i="8"/>
  <c r="J65" i="8"/>
  <c r="K64" i="8"/>
  <c r="J64" i="8"/>
  <c r="K63" i="8"/>
  <c r="J63" i="8"/>
  <c r="K62" i="8"/>
  <c r="J62" i="8"/>
  <c r="K61" i="8"/>
  <c r="J61" i="8"/>
  <c r="K60" i="8"/>
  <c r="J60" i="8"/>
  <c r="K59" i="8"/>
  <c r="J59" i="8"/>
  <c r="K58" i="8"/>
  <c r="J58" i="8"/>
  <c r="K57" i="8"/>
  <c r="J57" i="8"/>
  <c r="K56" i="8"/>
  <c r="J56" i="8"/>
  <c r="K55" i="8"/>
  <c r="J55" i="8"/>
  <c r="K54" i="8"/>
  <c r="J54" i="8"/>
  <c r="K53" i="8"/>
  <c r="J53" i="8"/>
  <c r="K52" i="8"/>
  <c r="J52" i="8"/>
  <c r="K51" i="8"/>
  <c r="J51" i="8"/>
  <c r="K50" i="8"/>
  <c r="J50" i="8"/>
  <c r="K49" i="8"/>
  <c r="J49" i="8"/>
  <c r="K48" i="8"/>
  <c r="J48" i="8"/>
  <c r="K47" i="8"/>
  <c r="J47" i="8"/>
  <c r="K46" i="8"/>
  <c r="J46" i="8"/>
  <c r="K45" i="8"/>
  <c r="J45" i="8"/>
  <c r="K44" i="8"/>
  <c r="J44" i="8"/>
  <c r="K43" i="8"/>
  <c r="J43" i="8"/>
  <c r="K42" i="8"/>
  <c r="J42" i="8"/>
  <c r="K41" i="8"/>
  <c r="J4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J17" i="8"/>
  <c r="K16" i="8"/>
  <c r="J16" i="8"/>
  <c r="K15" i="8"/>
  <c r="J15" i="8"/>
  <c r="K14" i="8"/>
  <c r="J14" i="8"/>
  <c r="K13" i="8"/>
  <c r="J13" i="8"/>
  <c r="K12" i="8"/>
  <c r="J12" i="8"/>
  <c r="K11" i="8"/>
  <c r="J11" i="8"/>
  <c r="K10" i="8"/>
  <c r="J10" i="8"/>
  <c r="K9" i="8"/>
  <c r="J9" i="8"/>
  <c r="K8" i="8"/>
  <c r="J8" i="8"/>
  <c r="K7" i="8"/>
  <c r="J7" i="8"/>
  <c r="K6" i="8"/>
  <c r="J6" i="8"/>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<sst xmlns="http://schemas.openxmlformats.org/spreadsheetml/2006/main" count="257" uniqueCount="125">
  <si>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</si>
  <si>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</si>
  <si>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</si>
  <si>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</si>
  <si>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</si>
  <si>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</si>
  <si>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</si>
  <si>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</si>
  <si>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</si>
  <si>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</si>
  <si>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</si>
  <si>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</si>
  <si>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</si>
  <si>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</si>
  <si>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</si>
  <si>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</si>
  <si>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</si>
  <si>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</si>
  <si>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</si>
  <si>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</si>
  <si>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</si>
  <si>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</si>
  <si>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</si>
  <si>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</si>
  <si>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</si>
  <si>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</si>
  <si>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</si>
  <si>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</si>
  <si>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</si>
  <si>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</si>
  <si>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</si>
  <si>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</si>
  <si>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</si>
  <si>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</si>
  <si>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</si>
  <si>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</si>
  <si>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</si>
  <si>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</si>
  <si>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</si>
  <si>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</si>
  <si>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</si>
  <si>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</si>
  <si>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</si>
  <si>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</si>
  <si>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</si>
  <si>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</si>
  <si>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</si>
  <si>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</si>
  <si>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</si>
  <si>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</si>
  <si>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</si>
  <si>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</si>
  <si>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</si>
  <si>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</si>
  <si>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</si>
  <si>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</si>
  <si>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</si>
  <si>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</si>
  <si>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</si>
  <si>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</si>
  <si>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</si>
  <si>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</si>
  <si>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</si>
  <si>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</si>
  <si>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</si>
  <si>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</si>
  <si>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</si>
  <si>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</si>
  <si>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</si>
  <si>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</si>
  <si>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</si>
  <si>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</si>
  <si>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</si>
  <si>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</si>
  <si>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</si>
  <si>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</si>
  <si>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</si>
  <si>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</si>
  <si>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</si>
  <si>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</si>
  <si>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</si>
  <si>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</si>
  <si>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</si>
  <si>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</si>
  <si>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</si>
  <si>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</si>
  <si>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</si>
  <si>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</si>
  <si>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</si>
  <si>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</si>
  <si>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</si>
  <si>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</si>
  <si>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</si>
  <si>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</si>
  <si>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</si>
  <si>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</si>
  <si>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</si>
  <si>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</si>
  <si>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</si>
  <si>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</si>
  <si>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</si>
  <si>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</si>
  <si>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</si>
  <si>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</si>
  <si>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</si>
  <si>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</si>
  <si>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</si>
  <si>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</si>
  <si>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</si>
  <si>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</si>
  <si>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</si>
  <si>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</si>
  <si>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</si>
  <si>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</si>
  <si>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</si>
  <si>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</si>
  <si>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</si>
  <si>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</si>
  <si>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</si>
  <si>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2020/2021</t>
  </si>
  <si>
    <r>
      <t xml:space="preserve">COMPARACIÓN 2020/2021 </t>
    </r>
    <r>
      <rPr>
        <sz val="14"/>
        <rFont val="Calibri"/>
        <family val="2"/>
        <scheme val="minor"/>
      </rPr>
      <t xml:space="preserve"> (Enero -Marzo)</t>
    </r>
  </si>
  <si>
    <t>ENERO-JUNIO 2021 (2)</t>
  </si>
  <si>
    <t>GASTO ENERO/JUNIO
 2021</t>
  </si>
  <si>
    <t>ENERO - JUNIO 2021</t>
  </si>
  <si>
    <t>ENERO - JUNIO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</si>
</sst>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quot;€&quot;"/>
    <numFmt numFmtId="165" formatCode="#,##0\ &quot;€&quot;"/>
  </numFmts>
  <fonts count="69">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26" applyNumberFormat="0" applyAlignment="0" applyProtection="0"/>
    <xf numFmtId="0" fontId="53" fillId="16" borderId="27" applyNumberFormat="0" applyAlignment="0" applyProtection="0"/>
    <xf numFmtId="0" fontId="54" fillId="16" borderId="26" applyNumberFormat="0" applyAlignment="0" applyProtection="0"/>
    <xf numFmtId="0" fontId="55" fillId="0" borderId="28" applyNumberFormat="0" applyFill="0" applyAlignment="0" applyProtection="0"/>
    <xf numFmtId="0" fontId="56" fillId="17" borderId="29"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30" applyNumberFormat="0" applyFont="0" applyAlignment="0" applyProtection="0"/>
    <xf numFmtId="0" fontId="32" fillId="0" borderId="0"/>
    <xf numFmtId="0" fontId="32" fillId="18" borderId="30"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cellStyleXfs>
  <cellXfs count="244">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8" fillId="9" borderId="5" xfId="1" applyFont="1" applyFill="1" applyBorder="1" applyAlignment="1">
      <alignment vertical="center"/>
    </xf>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0" fontId="28" fillId="9" borderId="7" xfId="1" applyFont="1" applyFill="1" applyBorder="1" applyAlignment="1">
      <alignment vertical="center"/>
    </xf>
    <xf numFmtId="10" fontId="23" fillId="0" borderId="0" xfId="1" applyNumberFormat="1" applyFont="1"/>
    <xf numFmtId="0" fontId="27" fillId="9" borderId="9" xfId="1" applyFont="1" applyFill="1" applyBorder="1" applyAlignment="1">
      <alignment horizontal="left" indent="1"/>
    </xf>
    <xf numFmtId="3" fontId="27" fillId="9" borderId="9" xfId="1" applyNumberFormat="1" applyFont="1" applyFill="1" applyBorder="1" applyAlignment="1">
      <alignment horizontal="right" indent="1"/>
    </xf>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0" fontId="28" fillId="2" borderId="9" xfId="1" applyFont="1" applyFill="1" applyBorder="1" applyAlignment="1">
      <alignment horizontal="left" indent="1"/>
    </xf>
    <xf numFmtId="3" fontId="28" fillId="2" borderId="9" xfId="1" applyNumberFormat="1" applyFont="1" applyFill="1" applyBorder="1" applyAlignment="1">
      <alignment horizontal="right" indent="1"/>
    </xf>
    <xf numFmtId="164" fontId="12" fillId="0" borderId="0" xfId="1" applyNumberFormat="1" applyFont="1" applyFill="1" applyBorder="1" applyAlignment="1">
      <alignment horizontal="right" indent="1"/>
    </xf>
    <xf numFmtId="0" fontId="12" fillId="9" borderId="0" xfId="1" applyFont="1" applyFill="1"/>
    <xf numFmtId="0" fontId="27" fillId="9" borderId="5" xfId="1" applyFont="1" applyFill="1" applyBorder="1" applyAlignment="1">
      <alignment horizontal="left" indent="1"/>
    </xf>
    <xf numFmtId="3" fontId="27" fillId="9" borderId="5" xfId="1" applyNumberFormat="1" applyFont="1" applyFill="1" applyBorder="1" applyAlignment="1">
      <alignment horizontal="right" indent="1"/>
    </xf>
    <xf numFmtId="0" fontId="27" fillId="9" borderId="10" xfId="1" applyFont="1" applyFill="1" applyBorder="1" applyAlignment="1">
      <alignment horizontal="left" indent="1"/>
    </xf>
    <xf numFmtId="3" fontId="27" fillId="9" borderId="10" xfId="1" applyNumberFormat="1" applyFont="1" applyFill="1" applyBorder="1" applyAlignment="1">
      <alignment horizontal="right" indent="1"/>
    </xf>
    <xf numFmtId="17" fontId="28" fillId="2" borderId="9" xfId="1" applyNumberFormat="1" applyFont="1" applyFill="1" applyBorder="1" applyAlignment="1">
      <alignment horizontal="left" vertical="center" indent="1"/>
    </xf>
    <xf numFmtId="164" fontId="12" fillId="0" borderId="0" xfId="1" applyNumberFormat="1" applyFont="1"/>
    <xf numFmtId="3" fontId="27" fillId="4" borderId="10" xfId="1" applyNumberFormat="1" applyFont="1" applyFill="1" applyBorder="1" applyAlignment="1">
      <alignment horizontal="right" indent="1"/>
    </xf>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27" fillId="4" borderId="15" xfId="1" applyFont="1" applyFill="1" applyBorder="1" applyAlignment="1">
      <alignment horizontal="center"/>
    </xf>
    <xf numFmtId="0" fontId="27" fillId="4" borderId="13" xfId="1" applyNumberFormat="1" applyFont="1" applyFill="1" applyBorder="1" applyAlignment="1">
      <alignment horizontal="center"/>
    </xf>
    <xf numFmtId="0" fontId="24" fillId="2" borderId="9" xfId="1" applyFont="1" applyFill="1" applyBorder="1" applyAlignment="1">
      <alignment horizontal="right" vertical="center" indent="1"/>
    </xf>
    <xf numFmtId="0" fontId="27" fillId="9" borderId="5" xfId="1" applyFont="1" applyFill="1" applyBorder="1" applyAlignment="1">
      <alignment horizontal="right" vertical="center" indent="1"/>
    </xf>
    <xf numFmtId="0" fontId="28" fillId="2" borderId="9" xfId="1" applyFont="1" applyFill="1" applyBorder="1" applyAlignment="1">
      <alignment horizontal="right" vertical="center" indent="1"/>
    </xf>
    <xf numFmtId="0" fontId="27" fillId="9" borderId="10" xfId="1" applyFont="1" applyFill="1" applyBorder="1" applyAlignment="1">
      <alignment horizontal="right" vertical="center" indent="1"/>
    </xf>
    <xf numFmtId="0" fontId="28" fillId="2" borderId="9" xfId="1" applyNumberFormat="1" applyFont="1" applyFill="1" applyBorder="1" applyAlignment="1">
      <alignment horizontal="right" vertical="center" indent="1"/>
    </xf>
    <xf numFmtId="0" fontId="27" fillId="9" borderId="5" xfId="1" applyNumberFormat="1" applyFont="1" applyFill="1" applyBorder="1" applyAlignment="1">
      <alignment horizontal="right" vertical="center" indent="1"/>
    </xf>
    <xf numFmtId="165" fontId="27" fillId="9" borderId="9" xfId="1" applyNumberFormat="1" applyFont="1" applyFill="1" applyBorder="1" applyAlignment="1">
      <alignment horizontal="right" indent="1"/>
    </xf>
    <xf numFmtId="165" fontId="28" fillId="2" borderId="9" xfId="1" applyNumberFormat="1" applyFont="1" applyFill="1" applyBorder="1" applyAlignment="1">
      <alignment horizontal="right" indent="1"/>
    </xf>
    <xf numFmtId="165" fontId="27" fillId="9" borderId="5" xfId="1" applyNumberFormat="1" applyFont="1" applyFill="1" applyBorder="1" applyAlignment="1">
      <alignment horizontal="right" indent="1"/>
    </xf>
    <xf numFmtId="165" fontId="27" fillId="9" borderId="10" xfId="1" applyNumberFormat="1" applyFont="1" applyFill="1" applyBorder="1" applyAlignment="1">
      <alignment horizontal="right" indent="1"/>
    </xf>
    <xf numFmtId="165" fontId="27" fillId="4" borderId="10" xfId="1" applyNumberFormat="1" applyFont="1" applyFill="1" applyBorder="1" applyAlignment="1">
      <alignment horizontal="right" indent="1"/>
    </xf>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27" fillId="9" borderId="11" xfId="1" applyFont="1" applyFill="1" applyBorder="1" applyAlignment="1">
      <alignment horizontal="center" vertical="center"/>
    </xf>
    <xf numFmtId="0" fontId="34" fillId="0" borderId="0" xfId="1" applyFont="1"/>
    <xf numFmtId="0" fontId="28" fillId="9" borderId="16" xfId="1" applyFont="1" applyFill="1" applyBorder="1" applyAlignment="1">
      <alignment horizontal="center" vertical="center" wrapText="1"/>
    </xf>
    <xf numFmtId="0" fontId="23" fillId="9" borderId="16" xfId="1" applyFont="1" applyFill="1" applyBorder="1" applyAlignment="1">
      <alignment horizontal="center" vertical="center" wrapText="1"/>
    </xf>
    <xf numFmtId="0" fontId="23" fillId="9" borderId="17"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9" borderId="19" xfId="1" applyFont="1" applyFill="1" applyBorder="1" applyAlignment="1">
      <alignment horizontal="center" vertical="center" wrapText="1"/>
    </xf>
    <xf numFmtId="0" fontId="23" fillId="9" borderId="8" xfId="1" applyFont="1" applyFill="1" applyBorder="1" applyAlignment="1">
      <alignment horizontal="center" vertical="center" wrapText="1"/>
    </xf>
    <xf numFmtId="0" fontId="23" fillId="9" borderId="10" xfId="1" applyFont="1" applyFill="1" applyBorder="1" applyAlignment="1">
      <alignment horizontal="center" vertical="center" wrapText="1"/>
    </xf>
    <xf numFmtId="0" fontId="23" fillId="9" borderId="20" xfId="1" applyFont="1" applyFill="1" applyBorder="1" applyAlignment="1">
      <alignment horizontal="center" vertical="center" wrapText="1"/>
    </xf>
    <xf numFmtId="0" fontId="23" fillId="9" borderId="8" xfId="2" applyFont="1" applyFill="1" applyBorder="1" applyAlignment="1">
      <alignment horizontal="center" vertical="center" wrapText="1"/>
    </xf>
    <xf numFmtId="0" fontId="23" fillId="9" borderId="7" xfId="2" applyFont="1" applyFill="1" applyBorder="1" applyAlignment="1">
      <alignment horizontal="center" vertical="center" wrapText="1"/>
    </xf>
    <xf numFmtId="0" fontId="27" fillId="9" borderId="9" xfId="1" applyFont="1" applyFill="1" applyBorder="1"/>
    <xf numFmtId="4" fontId="27" fillId="9" borderId="9" xfId="1" applyNumberFormat="1" applyFont="1" applyFill="1" applyBorder="1" applyAlignment="1">
      <alignment horizontal="right" indent="1"/>
    </xf>
    <xf numFmtId="4" fontId="23" fillId="0" borderId="0" xfId="1" applyNumberFormat="1" applyFont="1"/>
    <xf numFmtId="0" fontId="28" fillId="7" borderId="9" xfId="1" applyFont="1" applyFill="1" applyBorder="1"/>
    <xf numFmtId="3" fontId="28" fillId="7" borderId="9" xfId="1" applyNumberFormat="1" applyFont="1" applyFill="1" applyBorder="1" applyAlignment="1">
      <alignment horizontal="right" indent="1"/>
    </xf>
    <xf numFmtId="4" fontId="28" fillId="7" borderId="9" xfId="1" applyNumberFormat="1" applyFont="1" applyFill="1" applyBorder="1" applyAlignment="1">
      <alignment horizontal="right" indent="1"/>
    </xf>
    <xf numFmtId="0" fontId="27" fillId="9" borderId="5" xfId="1" applyFont="1" applyFill="1" applyBorder="1"/>
    <xf numFmtId="4" fontId="27" fillId="9" borderId="5" xfId="1" applyNumberFormat="1" applyFont="1" applyFill="1" applyBorder="1" applyAlignment="1">
      <alignment horizontal="right" indent="1"/>
    </xf>
    <xf numFmtId="17" fontId="28" fillId="7" borderId="9" xfId="1" applyNumberFormat="1" applyFont="1" applyFill="1" applyBorder="1" applyAlignment="1">
      <alignment vertical="center"/>
    </xf>
    <xf numFmtId="0" fontId="27" fillId="4" borderId="13" xfId="1" applyFont="1" applyFill="1" applyBorder="1" applyAlignment="1">
      <alignment horizontal="center"/>
    </xf>
    <xf numFmtId="4" fontId="27" fillId="4" borderId="10" xfId="1" applyNumberFormat="1" applyFont="1" applyFill="1" applyBorder="1" applyAlignment="1">
      <alignment horizontal="right" indent="1"/>
    </xf>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7" xfId="1" applyFont="1" applyFill="1" applyBorder="1" applyAlignment="1"/>
    <xf numFmtId="0" fontId="36" fillId="5" borderId="9" xfId="1" applyFont="1" applyFill="1" applyBorder="1" applyAlignment="1"/>
    <xf numFmtId="0" fontId="36" fillId="5" borderId="5" xfId="1" applyFont="1" applyFill="1" applyBorder="1" applyAlignment="1">
      <alignment horizontal="center" vertical="center" wrapText="1"/>
    </xf>
    <xf numFmtId="0" fontId="24" fillId="6" borderId="9" xfId="1" applyFont="1" applyFill="1" applyBorder="1"/>
    <xf numFmtId="3" fontId="24" fillId="6" borderId="9" xfId="1" applyNumberFormat="1" applyFont="1" applyFill="1" applyBorder="1"/>
    <xf numFmtId="0" fontId="37" fillId="5" borderId="10" xfId="1" applyFont="1" applyFill="1" applyBorder="1"/>
    <xf numFmtId="3" fontId="37" fillId="5" borderId="10"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27" fillId="10" borderId="5" xfId="3" applyFont="1" applyFill="1" applyBorder="1" applyAlignment="1">
      <alignment horizontal="center" vertical="top"/>
    </xf>
    <xf numFmtId="0" fontId="12" fillId="0" borderId="0" xfId="3" applyFont="1" applyAlignment="1"/>
    <xf numFmtId="0" fontId="27" fillId="10" borderId="7" xfId="3" applyFont="1" applyFill="1" applyBorder="1" applyAlignment="1">
      <alignment horizontal="center"/>
    </xf>
    <xf numFmtId="3" fontId="27" fillId="10" borderId="13" xfId="3" applyNumberFormat="1" applyFont="1" applyFill="1" applyBorder="1" applyAlignment="1">
      <alignment horizontal="center" vertical="center"/>
    </xf>
    <xf numFmtId="3" fontId="27" fillId="10" borderId="14" xfId="3" applyNumberFormat="1" applyFont="1" applyFill="1" applyBorder="1" applyAlignment="1">
      <alignment horizontal="center" vertical="center"/>
    </xf>
    <xf numFmtId="3" fontId="27" fillId="10" borderId="15" xfId="3" applyNumberFormat="1" applyFont="1" applyFill="1" applyBorder="1" applyAlignment="1">
      <alignment horizontal="center" vertical="center"/>
    </xf>
    <xf numFmtId="0" fontId="12" fillId="0" borderId="0" xfId="3" applyFont="1" applyAlignment="1">
      <alignment horizontal="center"/>
    </xf>
    <xf numFmtId="3" fontId="28" fillId="0" borderId="9" xfId="3" applyNumberFormat="1" applyFont="1" applyBorder="1"/>
    <xf numFmtId="3" fontId="28" fillId="0" borderId="12" xfId="3" applyNumberFormat="1" applyFont="1" applyBorder="1" applyAlignment="1">
      <alignment horizontal="right" indent="1"/>
    </xf>
    <xf numFmtId="3" fontId="28" fillId="0" borderId="0" xfId="3" applyNumberFormat="1" applyFont="1" applyBorder="1" applyAlignment="1">
      <alignment horizontal="right" indent="1"/>
    </xf>
    <xf numFmtId="3" fontId="27" fillId="0" borderId="22" xfId="3" applyNumberFormat="1" applyFont="1" applyBorder="1" applyAlignment="1">
      <alignment horizontal="right" indent="1"/>
    </xf>
    <xf numFmtId="3" fontId="28" fillId="0" borderId="9" xfId="3" applyNumberFormat="1" applyFont="1" applyBorder="1" applyAlignment="1">
      <alignment horizontal="right" indent="1"/>
    </xf>
    <xf numFmtId="10" fontId="28" fillId="0" borderId="22" xfId="3" applyNumberFormat="1" applyFont="1" applyBorder="1" applyAlignment="1">
      <alignment horizontal="right" indent="1"/>
    </xf>
    <xf numFmtId="0" fontId="27" fillId="11" borderId="7" xfId="3" applyFont="1" applyFill="1" applyBorder="1"/>
    <xf numFmtId="3" fontId="27" fillId="10" borderId="16" xfId="3" applyNumberFormat="1" applyFont="1" applyFill="1" applyBorder="1" applyAlignment="1">
      <alignment horizontal="right" indent="1"/>
    </xf>
    <xf numFmtId="3" fontId="27" fillId="10" borderId="8" xfId="3" applyNumberFormat="1" applyFont="1" applyFill="1" applyBorder="1" applyAlignment="1">
      <alignment horizontal="right" indent="1"/>
    </xf>
    <xf numFmtId="3" fontId="27" fillId="10" borderId="20" xfId="3" applyNumberFormat="1" applyFont="1" applyFill="1" applyBorder="1" applyAlignment="1">
      <alignment horizontal="right" indent="1"/>
    </xf>
    <xf numFmtId="3" fontId="27" fillId="10" borderId="7" xfId="3" applyNumberFormat="1" applyFont="1" applyFill="1" applyBorder="1" applyAlignment="1">
      <alignment horizontal="right" indent="1"/>
    </xf>
    <xf numFmtId="10" fontId="27" fillId="10" borderId="20" xfId="3" applyNumberFormat="1" applyFont="1" applyFill="1" applyBorder="1" applyAlignment="1">
      <alignment horizontal="right" indent="1"/>
    </xf>
    <xf numFmtId="3" fontId="28" fillId="0" borderId="22" xfId="3" applyNumberFormat="1" applyFont="1" applyBorder="1" applyAlignment="1">
      <alignment horizontal="right" indent="1"/>
    </xf>
    <xf numFmtId="3" fontId="27" fillId="8" borderId="13" xfId="3" applyNumberFormat="1" applyFont="1" applyFill="1" applyBorder="1" applyAlignment="1">
      <alignment horizontal="right" indent="1"/>
    </xf>
    <xf numFmtId="3" fontId="27" fillId="8" borderId="14" xfId="3" applyNumberFormat="1" applyFont="1" applyFill="1" applyBorder="1" applyAlignment="1">
      <alignment horizontal="right" indent="1"/>
    </xf>
    <xf numFmtId="3" fontId="27" fillId="8" borderId="15" xfId="3" applyNumberFormat="1" applyFont="1" applyFill="1" applyBorder="1" applyAlignment="1">
      <alignment horizontal="right" indent="1"/>
    </xf>
    <xf numFmtId="3" fontId="27" fillId="8" borderId="10"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27" fillId="8" borderId="15" xfId="3" applyNumberFormat="1" applyFont="1" applyFill="1" applyBorder="1"/>
    <xf numFmtId="3" fontId="27" fillId="8" borderId="13" xfId="3" applyNumberFormat="1" applyFont="1" applyFill="1" applyBorder="1"/>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5" xfId="1" applyFont="1" applyFill="1" applyBorder="1" applyAlignment="1">
      <alignment horizontal="center" vertical="center" wrapText="1"/>
    </xf>
    <xf numFmtId="0" fontId="28" fillId="9" borderId="7"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2" xfId="1" applyFont="1" applyFill="1" applyBorder="1" applyAlignment="1">
      <alignment horizontal="center" vertical="center"/>
    </xf>
    <xf numFmtId="0" fontId="25" fillId="3" borderId="3" xfId="1" applyFont="1" applyFill="1" applyBorder="1" applyAlignment="1">
      <alignment horizontal="center" vertical="center"/>
    </xf>
    <xf numFmtId="0" fontId="25" fillId="3" borderId="4" xfId="1" applyFont="1" applyFill="1" applyBorder="1" applyAlignment="1">
      <alignment horizontal="center" vertical="center"/>
    </xf>
    <xf numFmtId="0" fontId="27" fillId="9" borderId="6" xfId="1" applyFont="1" applyFill="1" applyBorder="1" applyAlignment="1">
      <alignment horizontal="center" vertical="center" wrapText="1"/>
    </xf>
    <xf numFmtId="0" fontId="27" fillId="9" borderId="8" xfId="1" applyFont="1" applyFill="1" applyBorder="1" applyAlignment="1">
      <alignment horizontal="center" vertical="center" wrapText="1"/>
    </xf>
    <xf numFmtId="0" fontId="27" fillId="9" borderId="5" xfId="1" applyFont="1" applyFill="1" applyBorder="1" applyAlignment="1">
      <alignment horizontal="center" vertical="center" wrapText="1"/>
    </xf>
    <xf numFmtId="0" fontId="27" fillId="9" borderId="7"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7" fillId="9" borderId="13" xfId="1" applyFont="1" applyFill="1" applyBorder="1" applyAlignment="1">
      <alignment horizontal="center" vertical="center" wrapText="1"/>
    </xf>
    <xf numFmtId="0" fontId="28" fillId="9" borderId="14" xfId="1" applyFont="1" applyFill="1" applyBorder="1" applyAlignment="1">
      <alignment horizontal="center" vertical="center"/>
    </xf>
    <xf numFmtId="0" fontId="28" fillId="9" borderId="15" xfId="1" applyFont="1" applyFill="1" applyBorder="1" applyAlignment="1">
      <alignment horizontal="center" vertical="center"/>
    </xf>
    <xf numFmtId="0" fontId="27" fillId="9" borderId="14" xfId="2" applyFont="1" applyFill="1" applyBorder="1" applyAlignment="1">
      <alignment horizontal="center" vertical="center" wrapText="1"/>
    </xf>
    <xf numFmtId="0" fontId="28" fillId="9" borderId="15" xfId="1" applyFont="1" applyFill="1" applyBorder="1" applyAlignment="1">
      <alignment horizontal="center"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5" xfId="3" applyFont="1" applyFill="1" applyBorder="1" applyAlignment="1">
      <alignment horizontal="center" vertical="top" wrapText="1"/>
    </xf>
    <xf numFmtId="0" fontId="28" fillId="10" borderId="7"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8" xfId="1" applyFont="1" applyBorder="1" applyAlignment="1">
      <alignment horizontal="center" vertical="center"/>
    </xf>
    <xf numFmtId="0" fontId="12" fillId="0" borderId="8" xfId="1" applyFont="1" applyBorder="1" applyAlignment="1">
      <alignment horizontal="center" vertical="center"/>
    </xf>
    <xf numFmtId="3" fontId="27" fillId="10" borderId="13" xfId="3" applyNumberFormat="1" applyFont="1" applyFill="1" applyBorder="1" applyAlignment="1">
      <alignment horizontal="center" vertical="center"/>
    </xf>
    <xf numFmtId="0" fontId="28" fillId="10" borderId="14" xfId="1" applyFont="1" applyFill="1" applyBorder="1" applyAlignment="1">
      <alignment horizontal="center" vertical="center"/>
    </xf>
    <xf numFmtId="0" fontId="28" fillId="10" borderId="15" xfId="1" applyFont="1" applyFill="1" applyBorder="1" applyAlignment="1">
      <alignment horizontal="center" vertical="center"/>
    </xf>
    <xf numFmtId="3" fontId="27" fillId="10" borderId="11" xfId="3" applyNumberFormat="1" applyFont="1" applyFill="1" applyBorder="1" applyAlignment="1">
      <alignment horizontal="center" vertical="center"/>
    </xf>
    <xf numFmtId="0" fontId="28" fillId="10" borderId="16" xfId="1" applyFont="1" applyFill="1" applyBorder="1" applyAlignment="1">
      <alignment horizontal="center" vertical="center"/>
    </xf>
    <xf numFmtId="3" fontId="27" fillId="10" borderId="5" xfId="3" applyNumberFormat="1" applyFont="1" applyFill="1" applyBorder="1" applyAlignment="1">
      <alignment horizontal="center" vertical="center"/>
    </xf>
    <xf numFmtId="0" fontId="28" fillId="10" borderId="7" xfId="1" applyFont="1" applyFill="1" applyBorder="1" applyAlignment="1">
      <alignment horizontal="center" vertical="center"/>
    </xf>
    <xf numFmtId="3" fontId="27" fillId="10" borderId="21"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1">
    <cellStyle name="20% - Énfasis1" xfId="21" builtinId="30" customBuiltin="1"/>
    <cellStyle name="20% - Énfasis1 2" xfId="49"/>
    <cellStyle name="20% - Énfasis2" xfId="25" builtinId="34" customBuiltin="1"/>
    <cellStyle name="20% - Énfasis2 2" xfId="51"/>
    <cellStyle name="20% - Énfasis3" xfId="29" builtinId="38" customBuiltin="1"/>
    <cellStyle name="20% - Énfasis3 2" xfId="53"/>
    <cellStyle name="20% - Énfasis4" xfId="33" builtinId="42" customBuiltin="1"/>
    <cellStyle name="20% - Énfasis4 2" xfId="55"/>
    <cellStyle name="20% - Énfasis5" xfId="37" builtinId="46" customBuiltin="1"/>
    <cellStyle name="20% - Énfasis5 2" xfId="57"/>
    <cellStyle name="20% - Énfasis6" xfId="41" builtinId="50" customBuiltin="1"/>
    <cellStyle name="20% - Énfasis6 2" xfId="59"/>
    <cellStyle name="40% - Énfasis1" xfId="22" builtinId="31" customBuiltin="1"/>
    <cellStyle name="40% - Énfasis1 2" xfId="50"/>
    <cellStyle name="40% - Énfasis2" xfId="26" builtinId="35" customBuiltin="1"/>
    <cellStyle name="40% - Énfasis2 2" xfId="52"/>
    <cellStyle name="40% - Énfasis3" xfId="30" builtinId="39" customBuiltin="1"/>
    <cellStyle name="40% - Énfasis3 2" xfId="54"/>
    <cellStyle name="40% - Énfasis4" xfId="34" builtinId="43" customBuiltin="1"/>
    <cellStyle name="40% - Énfasis4 2" xfId="56"/>
    <cellStyle name="40% - Énfasis5" xfId="38" builtinId="47" customBuiltin="1"/>
    <cellStyle name="40% - Énfasis5 2" xfId="58"/>
    <cellStyle name="40% - Énfasis6" xfId="42" builtinId="51" customBuiltin="1"/>
    <cellStyle name="40% - Énfasis6 2" xfId="6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9" builtinId="26" customBuiltin="1"/>
    <cellStyle name="Cálculo" xfId="14" builtinId="22" customBuiltin="1"/>
    <cellStyle name="Celda de comprobación" xfId="16" builtinId="23" customBuiltin="1"/>
    <cellStyle name="Celda vinculada" xfId="15" builtinId="24"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cellStyle name="Normal 2 2" xfId="45"/>
    <cellStyle name="Normal 3" xfId="44"/>
    <cellStyle name="Normal 3 2" xfId="47"/>
    <cellStyle name="Normal_AFILIADOS INNS_INEM_2002_2005" xfId="2"/>
    <cellStyle name="Normal_afiliaultimo" xfId="3"/>
    <cellStyle name="Notas 2" xfId="46"/>
    <cellStyle name="Notas 3" xfId="48"/>
    <cellStyle name="Salida" xfId="13" builtinId="21" customBuiltin="1"/>
    <cellStyle name="Texto de advertencia" xfId="17" builtinId="11" customBuiltin="1"/>
    <cellStyle name="Texto explicativo" xfId="18" builtinId="53" customBuiltin="1"/>
    <cellStyle name="Título" xfId="4" builtinId="15" customBuiltin="1"/>
    <cellStyle name="Título 1" xfId="5" builtinId="16"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D9C4"/>
      <color rgb="FFCCCC00"/>
      <color rgb="FF688E4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howLegendKey val="0"/>
            <c:showVal val="1"/>
            <c:showCatName val="0"/>
            <c:showSerName val="0"/>
            <c:showPercent val="0"/>
            <c:showBubbleSize val="0"/>
            <c:showLeaderLines val="0"/>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42525</c:v>
                </c:pt>
                <c:pt idx="1">
                  <c:v>7101</c:v>
                </c:pt>
                <c:pt idx="2">
                  <c:v>3289</c:v>
                </c:pt>
                <c:pt idx="3">
                  <c:v>6480</c:v>
                </c:pt>
                <c:pt idx="4">
                  <c:v>7750</c:v>
                </c:pt>
                <c:pt idx="5">
                  <c:v>2328</c:v>
                </c:pt>
                <c:pt idx="6">
                  <c:v>9744</c:v>
                </c:pt>
                <c:pt idx="7">
                  <c:v>9758</c:v>
                </c:pt>
                <c:pt idx="8">
                  <c:v>40482</c:v>
                </c:pt>
                <c:pt idx="9">
                  <c:v>4934</c:v>
                </c:pt>
                <c:pt idx="10">
                  <c:v>10582</c:v>
                </c:pt>
                <c:pt idx="11">
                  <c:v>32402</c:v>
                </c:pt>
                <c:pt idx="12">
                  <c:v>8731</c:v>
                </c:pt>
                <c:pt idx="13">
                  <c:v>3769</c:v>
                </c:pt>
                <c:pt idx="14">
                  <c:v>2126</c:v>
                </c:pt>
                <c:pt idx="15">
                  <c:v>24004</c:v>
                </c:pt>
                <c:pt idx="16">
                  <c:v>10717</c:v>
                </c:pt>
                <c:pt idx="17">
                  <c:v>210</c:v>
                </c:pt>
                <c:pt idx="18">
                  <c:v>417</c:v>
                </c:pt>
              </c:numCache>
            </c:numRef>
          </c:val>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howLegendKey val="0"/>
            <c:showVal val="1"/>
            <c:showCatName val="0"/>
            <c:showSerName val="0"/>
            <c:showPercent val="0"/>
            <c:showBubbleSize val="0"/>
            <c:showLeaderLines val="0"/>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2480</c:v>
                </c:pt>
                <c:pt idx="1">
                  <c:v>863</c:v>
                </c:pt>
                <c:pt idx="2">
                  <c:v>255</c:v>
                </c:pt>
                <c:pt idx="3">
                  <c:v>648</c:v>
                </c:pt>
                <c:pt idx="4">
                  <c:v>333</c:v>
                </c:pt>
                <c:pt idx="5">
                  <c:v>190</c:v>
                </c:pt>
                <c:pt idx="6">
                  <c:v>1275</c:v>
                </c:pt>
                <c:pt idx="7">
                  <c:v>932</c:v>
                </c:pt>
                <c:pt idx="8">
                  <c:v>3319</c:v>
                </c:pt>
                <c:pt idx="9">
                  <c:v>2222</c:v>
                </c:pt>
                <c:pt idx="10">
                  <c:v>307</c:v>
                </c:pt>
                <c:pt idx="11">
                  <c:v>690</c:v>
                </c:pt>
                <c:pt idx="12">
                  <c:v>4088</c:v>
                </c:pt>
                <c:pt idx="13">
                  <c:v>817</c:v>
                </c:pt>
                <c:pt idx="14">
                  <c:v>916</c:v>
                </c:pt>
                <c:pt idx="15">
                  <c:v>2567</c:v>
                </c:pt>
                <c:pt idx="16">
                  <c:v>242</c:v>
                </c:pt>
                <c:pt idx="17">
                  <c:v>15</c:v>
                </c:pt>
                <c:pt idx="18">
                  <c:v>13</c:v>
                </c:pt>
              </c:numCache>
            </c:numRef>
          </c:val>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dPt>
          <c:dPt>
            <c:idx val="1"/>
            <c:invertIfNegative val="0"/>
            <c:bubble3D val="0"/>
            <c:spPr>
              <a:solidFill>
                <a:schemeClr val="accent4">
                  <a:lumMod val="75000"/>
                </a:schemeClr>
              </a:solidFill>
            </c:spPr>
          </c:dPt>
          <c:dPt>
            <c:idx val="3"/>
            <c:invertIfNegative val="0"/>
            <c:bubble3D val="0"/>
            <c:spPr>
              <a:solidFill>
                <a:srgbClr val="FFC000"/>
              </a:solidFill>
            </c:spPr>
          </c:dPt>
          <c:dPt>
            <c:idx val="4"/>
            <c:invertIfNegative val="0"/>
            <c:bubble3D val="0"/>
            <c:spPr>
              <a:solidFill>
                <a:schemeClr val="accent4">
                  <a:lumMod val="75000"/>
                </a:schemeClr>
              </a:solidFill>
            </c:spPr>
          </c:dPt>
          <c:dPt>
            <c:idx val="6"/>
            <c:invertIfNegative val="0"/>
            <c:bubble3D val="0"/>
            <c:spPr>
              <a:solidFill>
                <a:srgbClr val="FFC000"/>
              </a:solidFill>
            </c:spPr>
          </c:dPt>
          <c:dPt>
            <c:idx val="7"/>
            <c:invertIfNegative val="0"/>
            <c:bubble3D val="0"/>
            <c:spPr>
              <a:solidFill>
                <a:schemeClr val="accent4">
                  <a:lumMod val="75000"/>
                </a:schemeClr>
              </a:solidFill>
            </c:spPr>
          </c:dPt>
          <c:dLbls>
            <c:txPr>
              <a:bodyPr/>
              <a:lstStyle/>
              <a:p>
                <a:pPr>
                  <a:defRPr sz="1050" b="1"/>
                </a:pPr>
                <a:endParaRPr lang="es-ES"/>
              </a:p>
            </c:txPr>
            <c:showLegendKey val="0"/>
            <c:showVal val="1"/>
            <c:showCatName val="0"/>
            <c:showSerName val="0"/>
            <c:showPercent val="0"/>
            <c:showBubbleSize val="0"/>
            <c:showLeaderLines val="0"/>
          </c:dLbls>
          <c:cat>
            <c:numRef>
              <c:f>'Excedencias por CC.AA'!$J$59:$J$72</c:f>
              <c:numCache>
                <c:formatCode>General</c:formatCode>
                <c:ptCount val="14"/>
              </c:numCache>
            </c:numRef>
          </c:cat>
          <c:val>
            <c:numRef>
              <c:f>'Excedencias por CC.AA'!$K$63:$K$70</c:f>
              <c:numCache>
                <c:formatCode>#,##0</c:formatCode>
                <c:ptCount val="8"/>
                <c:pt idx="0">
                  <c:v>22576</c:v>
                </c:pt>
                <c:pt idx="1">
                  <c:v>18838</c:v>
                </c:pt>
                <c:pt idx="3">
                  <c:v>3096</c:v>
                </c:pt>
                <c:pt idx="4">
                  <c:v>3334</c:v>
                </c:pt>
                <c:pt idx="6">
                  <c:v>25672</c:v>
                </c:pt>
                <c:pt idx="7">
                  <c:v>22172</c:v>
                </c:pt>
              </c:numCache>
            </c:numRef>
          </c:val>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t>
        <a:bodyPr/>
        <a:lstStyle/>
        <a:p>
          <a:endParaRPr lang="es-ES"/>
        </a:p>
      </dgm:t>
    </dgm:pt>
    <dgm:pt modelId="{2DEE70FF-E5FC-4E65-9D3A-AD34392B7D58}" type="pres">
      <dgm:prSet presAssocID="{A5F5B840-5077-432C-8D9E-8A44A1B1D7EC}" presName="text_2" presStyleLbl="node1" presStyleIdx="1" presStyleCnt="2">
        <dgm:presLayoutVars>
          <dgm:bulletEnabled val="1"/>
        </dgm:presLayoutVars>
      </dgm:prSet>
      <dgm:spPr/>
      <dgm:t>
        <a:bodyPr/>
        <a:lstStyle/>
        <a:p>
          <a:endParaRPr lang="es-ES"/>
        </a:p>
      </dgm:t>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t>
        <a:bodyPr/>
        <a:lstStyle/>
        <a:p>
          <a:endParaRPr lang="es-ES"/>
        </a:p>
      </dgm:t>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lvl="0" algn="l" defTabSz="800100">
            <a:lnSpc>
              <a:spcPct val="90000"/>
            </a:lnSpc>
            <a:spcBef>
              <a:spcPct val="0"/>
            </a:spcBef>
            <a:spcAft>
              <a:spcPct val="35000"/>
            </a:spcAft>
          </a:pPr>
          <a:r>
            <a:rPr lang="es-ES" sz="1800" b="1" kern="1200"/>
            <a:t>PRESTACIÓN DE NACIMIENTO Y</a:t>
          </a:r>
        </a:p>
        <a:p>
          <a:pPr lvl="0" algn="l" defTabSz="800100">
            <a:lnSpc>
              <a:spcPct val="90000"/>
            </a:lnSpc>
            <a:spcBef>
              <a:spcPct val="0"/>
            </a:spcBef>
            <a:spcAft>
              <a:spcPct val="35000"/>
            </a:spcAft>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lvl="0" algn="l" defTabSz="800100">
            <a:lnSpc>
              <a:spcPct val="90000"/>
            </a:lnSpc>
            <a:spcBef>
              <a:spcPct val="0"/>
            </a:spcBef>
            <a:spcAft>
              <a:spcPct val="35000"/>
            </a:spcAft>
          </a:pPr>
          <a:r>
            <a:rPr lang="es-ES" sz="1800" b="1" kern="1200"/>
            <a:t>EXCEDENCIAS POR CUIDADO</a:t>
          </a:r>
        </a:p>
        <a:p>
          <a:pPr lvl="0" algn="l" defTabSz="800100">
            <a:lnSpc>
              <a:spcPct val="90000"/>
            </a:lnSpc>
            <a:spcBef>
              <a:spcPct val="0"/>
            </a:spcBef>
            <a:spcAft>
              <a:spcPct val="35000"/>
            </a:spcAft>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lvl="0" algn="l" defTabSz="800100">
            <a:lnSpc>
              <a:spcPct val="90000"/>
            </a:lnSpc>
            <a:spcBef>
              <a:spcPct val="0"/>
            </a:spcBef>
            <a:spcAft>
              <a:spcPct val="35000"/>
            </a:spcAft>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lvl="0" algn="l" defTabSz="800100">
            <a:lnSpc>
              <a:spcPct val="90000"/>
            </a:lnSpc>
            <a:spcBef>
              <a:spcPct val="0"/>
            </a:spcBef>
            <a:spcAft>
              <a:spcPct val="35000"/>
            </a:spcAft>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2021</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190501</xdr:rowOff>
    </xdr:from>
    <xdr:to>
      <xdr:col>15</xdr:col>
      <xdr:colOff>103909</xdr:colOff>
      <xdr:row>32</xdr:row>
      <xdr:rowOff>34637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457199</xdr:colOff>
      <xdr:row>54</xdr:row>
      <xdr:rowOff>147637</xdr:rowOff>
    </xdr:from>
    <xdr:to>
      <xdr:col>14</xdr:col>
      <xdr:colOff>1228724</xdr:colOff>
      <xdr:row>76</xdr:row>
      <xdr:rowOff>28575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0.40345</cdr:x>
      <cdr:y>0.91655</cdr:y>
    </cdr:from>
    <cdr:to>
      <cdr:x>0.59392</cdr:x>
      <cdr:y>0.96872</cdr:y>
    </cdr:to>
    <cdr:pic>
      <cdr:nvPicPr>
        <cdr:cNvPr id="3" name="3 Imagen"/>
        <cdr:cNvPicPr>
          <a:picLocks xmlns:a="http://schemas.openxmlformats.org/drawingml/2006/main" noChangeAspect="1" noChangeArrowheads="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40749" t="89089" r="41530" b="5516"/>
        <a:stretch xmlns:a="http://schemas.openxmlformats.org/drawingml/2006/main"/>
      </cdr:blipFill>
      <cdr:spPr bwMode="auto">
        <a:xfrm xmlns:a="http://schemas.openxmlformats.org/drawingml/2006/main">
          <a:off x="2155825" y="3155950"/>
          <a:ext cx="1017814" cy="17961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G56"/>
  <sheetViews>
    <sheetView showGridLines="0" showRowColHeaders="0" tabSelected="1" zoomScaleNormal="100" workbookViewId="0">
      <selection activeCell="G36" sqref="G36"/>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22:E26"/>
  <sheetViews>
    <sheetView showGridLines="0" showRowColHeaders="0" zoomScaleNormal="100" workbookViewId="0">
      <selection activeCell="J23" sqref="J23"/>
    </sheetView>
  </sheetViews>
  <sheetFormatPr baseColWidth="10" defaultRowHeight="15"/>
  <cols>
    <col min="2" max="4" width="20.7109375" customWidth="1"/>
  </cols>
  <sheetData>
    <row r="22" spans="2:5" ht="26.25" customHeight="1">
      <c r="B22" s="191" t="s">
        <v>109</v>
      </c>
      <c r="C22" s="191"/>
      <c r="D22" s="191"/>
      <c r="E22" s="6"/>
    </row>
    <row r="23" spans="2:5" ht="26.25" customHeight="1">
      <c r="B23" s="192">
        <v>227349</v>
      </c>
      <c r="C23" s="192"/>
      <c r="D23" s="192"/>
      <c r="E23" s="7"/>
    </row>
    <row r="24" spans="2:5" ht="14.25" customHeight="1">
      <c r="B24" s="3"/>
      <c r="C24" s="3"/>
      <c r="D24" s="3"/>
    </row>
    <row r="25" spans="2:5" ht="26.25">
      <c r="B25" s="4" t="s">
        <v>0</v>
      </c>
      <c r="C25" s="3"/>
      <c r="D25" s="5">
        <v>108751</v>
      </c>
    </row>
    <row r="26" spans="2:5" ht="26.25">
      <c r="B26" s="4" t="s">
        <v>1</v>
      </c>
      <c r="C26" s="3"/>
      <c r="D26" s="5">
        <v>118598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G35" sqref="G35"/>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96" t="s">
        <v>4</v>
      </c>
      <c r="E6" s="196"/>
      <c r="F6" s="196"/>
      <c r="G6" s="196"/>
      <c r="H6" s="197"/>
      <c r="I6" s="21"/>
      <c r="J6" s="22"/>
    </row>
    <row r="7" spans="1:23" ht="20.100000000000001" customHeight="1">
      <c r="D7" s="198" t="s">
        <v>121</v>
      </c>
      <c r="E7" s="198"/>
      <c r="F7" s="198"/>
      <c r="G7" s="198"/>
      <c r="H7" s="199"/>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200" t="s">
        <v>5</v>
      </c>
      <c r="F10" s="201"/>
      <c r="G10" s="202"/>
      <c r="H10" s="30"/>
      <c r="I10" s="31"/>
      <c r="J10" s="32"/>
    </row>
    <row r="11" spans="1:23" s="33" customFormat="1" ht="21.4" customHeight="1">
      <c r="C11" s="194" t="s">
        <v>103</v>
      </c>
      <c r="D11" s="34"/>
      <c r="E11" s="203" t="s">
        <v>107</v>
      </c>
      <c r="F11" s="205" t="s">
        <v>6</v>
      </c>
      <c r="G11" s="205" t="s">
        <v>7</v>
      </c>
      <c r="H11" s="205" t="s">
        <v>122</v>
      </c>
      <c r="I11" s="35"/>
      <c r="J11" s="36"/>
      <c r="M11" s="37"/>
    </row>
    <row r="12" spans="1:23" s="33" customFormat="1" ht="24.75" customHeight="1">
      <c r="C12" s="195"/>
      <c r="D12" s="38"/>
      <c r="E12" s="204"/>
      <c r="F12" s="206"/>
      <c r="G12" s="206"/>
      <c r="H12" s="206"/>
      <c r="I12" s="35"/>
      <c r="J12" s="36"/>
      <c r="M12" s="37"/>
    </row>
    <row r="13" spans="1:23" s="28" customFormat="1" ht="16.149999999999999" customHeight="1">
      <c r="A13" s="39"/>
      <c r="B13" s="39"/>
      <c r="C13" s="40"/>
      <c r="D13" s="40" t="s">
        <v>22</v>
      </c>
      <c r="E13" s="41">
        <v>42525</v>
      </c>
      <c r="F13" s="41">
        <v>20485</v>
      </c>
      <c r="G13" s="41">
        <v>22040</v>
      </c>
      <c r="H13" s="78">
        <v>215279201.18000001</v>
      </c>
      <c r="I13" s="42"/>
      <c r="J13" s="43">
        <f>K13-E13</f>
        <v>0</v>
      </c>
      <c r="K13" s="44">
        <f>SUM(F13:G13)</f>
        <v>42525</v>
      </c>
      <c r="L13" s="45">
        <f>SUM(H14:H21)</f>
        <v>215279201.18000001</v>
      </c>
      <c r="M13" s="46">
        <f>L13-H13</f>
        <v>0</v>
      </c>
      <c r="T13" s="172"/>
      <c r="U13" s="172"/>
      <c r="V13" s="172"/>
      <c r="W13" s="173"/>
    </row>
    <row r="14" spans="1:23" ht="16.149999999999999" customHeight="1">
      <c r="A14" s="39"/>
      <c r="B14" s="39"/>
      <c r="C14" s="72">
        <v>4</v>
      </c>
      <c r="D14" s="47" t="s">
        <v>23</v>
      </c>
      <c r="E14" s="48">
        <v>4416</v>
      </c>
      <c r="F14" s="48">
        <v>2022</v>
      </c>
      <c r="G14" s="48">
        <v>2394</v>
      </c>
      <c r="H14" s="79">
        <v>20725209.579999998</v>
      </c>
      <c r="I14" s="49"/>
      <c r="J14" s="43">
        <f t="shared" ref="J14:J75" si="0">K14-E14</f>
        <v>0</v>
      </c>
      <c r="K14" s="44">
        <f t="shared" ref="K14:K75" si="1">SUM(F14:G14)</f>
        <v>4416</v>
      </c>
      <c r="M14" s="46"/>
      <c r="T14" s="174"/>
      <c r="U14" s="174"/>
      <c r="V14" s="174"/>
      <c r="W14" s="175"/>
    </row>
    <row r="15" spans="1:23" ht="16.149999999999999" customHeight="1">
      <c r="A15" s="39"/>
      <c r="B15" s="39"/>
      <c r="C15" s="72">
        <v>11</v>
      </c>
      <c r="D15" s="47" t="s">
        <v>24</v>
      </c>
      <c r="E15" s="48">
        <v>4834</v>
      </c>
      <c r="F15" s="48">
        <v>2374</v>
      </c>
      <c r="G15" s="48">
        <v>2460</v>
      </c>
      <c r="H15" s="79">
        <v>25466629.649999999</v>
      </c>
      <c r="I15" s="49"/>
      <c r="J15" s="43">
        <f t="shared" si="0"/>
        <v>0</v>
      </c>
      <c r="K15" s="44">
        <f t="shared" si="1"/>
        <v>4834</v>
      </c>
      <c r="M15" s="46"/>
      <c r="T15" s="174"/>
      <c r="U15" s="174"/>
      <c r="V15" s="174"/>
      <c r="W15" s="175"/>
    </row>
    <row r="16" spans="1:23" ht="16.149999999999999" customHeight="1">
      <c r="A16" s="39"/>
      <c r="B16" s="39"/>
      <c r="C16" s="72">
        <v>14</v>
      </c>
      <c r="D16" s="47" t="s">
        <v>25</v>
      </c>
      <c r="E16" s="48">
        <v>4153</v>
      </c>
      <c r="F16" s="48">
        <v>1997</v>
      </c>
      <c r="G16" s="48">
        <v>2156</v>
      </c>
      <c r="H16" s="79">
        <v>20132093.850000001</v>
      </c>
      <c r="I16" s="49"/>
      <c r="J16" s="43">
        <f t="shared" si="0"/>
        <v>0</v>
      </c>
      <c r="K16" s="44">
        <f t="shared" si="1"/>
        <v>4153</v>
      </c>
      <c r="M16" s="46"/>
      <c r="T16" s="174"/>
      <c r="U16" s="174"/>
      <c r="V16" s="174"/>
      <c r="W16" s="175"/>
    </row>
    <row r="17" spans="1:23" ht="16.149999999999999" customHeight="1">
      <c r="A17" s="39"/>
      <c r="B17" s="39"/>
      <c r="C17" s="72">
        <v>18</v>
      </c>
      <c r="D17" s="47" t="s">
        <v>26</v>
      </c>
      <c r="E17" s="48">
        <v>4385</v>
      </c>
      <c r="F17" s="48">
        <v>2130</v>
      </c>
      <c r="G17" s="48">
        <v>2255</v>
      </c>
      <c r="H17" s="79">
        <v>22145167.719999999</v>
      </c>
      <c r="I17" s="49"/>
      <c r="J17" s="43">
        <f t="shared" si="0"/>
        <v>0</v>
      </c>
      <c r="K17" s="44">
        <f t="shared" si="1"/>
        <v>4385</v>
      </c>
      <c r="M17" s="46"/>
      <c r="T17" s="174"/>
      <c r="U17" s="174"/>
      <c r="V17" s="174"/>
      <c r="W17" s="175"/>
    </row>
    <row r="18" spans="1:23" ht="16.149999999999999" customHeight="1">
      <c r="A18" s="39"/>
      <c r="B18" s="39"/>
      <c r="C18" s="72">
        <v>21</v>
      </c>
      <c r="D18" s="47" t="s">
        <v>27</v>
      </c>
      <c r="E18" s="48">
        <v>2916</v>
      </c>
      <c r="F18" s="48">
        <v>1392</v>
      </c>
      <c r="G18" s="48">
        <v>1524</v>
      </c>
      <c r="H18" s="79">
        <v>14455403.85</v>
      </c>
      <c r="I18" s="49"/>
      <c r="J18" s="43">
        <f t="shared" si="0"/>
        <v>0</v>
      </c>
      <c r="K18" s="44">
        <f t="shared" si="1"/>
        <v>2916</v>
      </c>
      <c r="M18" s="46"/>
      <c r="T18" s="174"/>
      <c r="U18" s="174"/>
      <c r="V18" s="174"/>
      <c r="W18" s="175"/>
    </row>
    <row r="19" spans="1:23" ht="16.149999999999999" customHeight="1">
      <c r="A19" s="39"/>
      <c r="B19" s="39"/>
      <c r="C19" s="72">
        <v>23</v>
      </c>
      <c r="D19" s="47" t="s">
        <v>28</v>
      </c>
      <c r="E19" s="48">
        <v>3194</v>
      </c>
      <c r="F19" s="48">
        <v>1558</v>
      </c>
      <c r="G19" s="48">
        <v>1636</v>
      </c>
      <c r="H19" s="79">
        <v>15147736.98</v>
      </c>
      <c r="I19" s="49"/>
      <c r="J19" s="43">
        <f t="shared" si="0"/>
        <v>0</v>
      </c>
      <c r="K19" s="44">
        <f t="shared" si="1"/>
        <v>3194</v>
      </c>
      <c r="M19" s="46"/>
      <c r="S19" s="50"/>
      <c r="T19" s="174"/>
      <c r="U19" s="174"/>
      <c r="V19" s="174"/>
      <c r="W19" s="175"/>
    </row>
    <row r="20" spans="1:23" ht="16.149999999999999" customHeight="1">
      <c r="A20" s="39"/>
      <c r="B20" s="39"/>
      <c r="C20" s="72">
        <v>29</v>
      </c>
      <c r="D20" s="47" t="s">
        <v>29</v>
      </c>
      <c r="E20" s="48">
        <v>8177</v>
      </c>
      <c r="F20" s="48">
        <v>3936</v>
      </c>
      <c r="G20" s="48">
        <v>4241</v>
      </c>
      <c r="H20" s="79">
        <v>41390028.810000002</v>
      </c>
      <c r="I20" s="49"/>
      <c r="J20" s="43">
        <f t="shared" si="0"/>
        <v>0</v>
      </c>
      <c r="K20" s="44">
        <f t="shared" si="1"/>
        <v>8177</v>
      </c>
      <c r="M20" s="46"/>
      <c r="T20" s="174"/>
      <c r="U20" s="174"/>
      <c r="V20" s="174"/>
      <c r="W20" s="175"/>
    </row>
    <row r="21" spans="1:23" ht="16.149999999999999" customHeight="1">
      <c r="A21" s="39"/>
      <c r="B21" s="39"/>
      <c r="C21" s="72">
        <v>41</v>
      </c>
      <c r="D21" s="47" t="s">
        <v>30</v>
      </c>
      <c r="E21" s="48">
        <v>10450</v>
      </c>
      <c r="F21" s="48">
        <v>5076</v>
      </c>
      <c r="G21" s="48">
        <v>5374</v>
      </c>
      <c r="H21" s="79">
        <v>55816930.740000002</v>
      </c>
      <c r="I21" s="49"/>
      <c r="J21" s="43">
        <f t="shared" si="0"/>
        <v>0</v>
      </c>
      <c r="K21" s="44">
        <f t="shared" si="1"/>
        <v>10450</v>
      </c>
      <c r="M21" s="46"/>
      <c r="T21" s="174"/>
      <c r="U21" s="174"/>
      <c r="V21" s="174"/>
      <c r="W21" s="175"/>
    </row>
    <row r="22" spans="1:23" s="28" customFormat="1" ht="16.149999999999999" customHeight="1">
      <c r="A22" s="39"/>
      <c r="B22" s="39"/>
      <c r="C22" s="73"/>
      <c r="D22" s="51" t="s">
        <v>31</v>
      </c>
      <c r="E22" s="52">
        <v>7101</v>
      </c>
      <c r="F22" s="52">
        <v>3291</v>
      </c>
      <c r="G22" s="52">
        <v>3810</v>
      </c>
      <c r="H22" s="80">
        <v>41076489.68</v>
      </c>
      <c r="I22" s="42"/>
      <c r="J22" s="43">
        <f t="shared" si="0"/>
        <v>0</v>
      </c>
      <c r="K22" s="44">
        <f t="shared" si="1"/>
        <v>7101</v>
      </c>
      <c r="L22" s="45">
        <f>SUM(H23:H25)</f>
        <v>41076489.68</v>
      </c>
      <c r="M22" s="46">
        <f t="shared" ref="M22:M75" si="2">L22-H22</f>
        <v>0</v>
      </c>
      <c r="T22" s="172"/>
      <c r="U22" s="172"/>
      <c r="V22" s="172"/>
      <c r="W22" s="173"/>
    </row>
    <row r="23" spans="1:23" ht="16.149999999999999" customHeight="1">
      <c r="A23" s="39"/>
      <c r="B23" s="39"/>
      <c r="C23" s="74">
        <v>22</v>
      </c>
      <c r="D23" s="47" t="s">
        <v>32</v>
      </c>
      <c r="E23" s="48">
        <v>1187</v>
      </c>
      <c r="F23" s="48">
        <v>554</v>
      </c>
      <c r="G23" s="48">
        <v>633</v>
      </c>
      <c r="H23" s="79">
        <v>6556978.5499999998</v>
      </c>
      <c r="I23" s="49"/>
      <c r="J23" s="43">
        <f t="shared" si="0"/>
        <v>0</v>
      </c>
      <c r="K23" s="44">
        <f t="shared" si="1"/>
        <v>1187</v>
      </c>
      <c r="M23" s="46"/>
      <c r="T23" s="174"/>
      <c r="U23" s="174"/>
      <c r="V23" s="174"/>
      <c r="W23" s="175"/>
    </row>
    <row r="24" spans="1:23" ht="16.149999999999999" customHeight="1">
      <c r="A24" s="39"/>
      <c r="B24" s="39"/>
      <c r="C24" s="74">
        <v>44</v>
      </c>
      <c r="D24" s="47" t="s">
        <v>33</v>
      </c>
      <c r="E24" s="48">
        <v>761</v>
      </c>
      <c r="F24" s="48">
        <v>341</v>
      </c>
      <c r="G24" s="48">
        <v>420</v>
      </c>
      <c r="H24" s="79">
        <v>3971958.03</v>
      </c>
      <c r="I24" s="49"/>
      <c r="J24" s="43">
        <f t="shared" si="0"/>
        <v>0</v>
      </c>
      <c r="K24" s="44">
        <f t="shared" si="1"/>
        <v>761</v>
      </c>
      <c r="M24" s="46"/>
      <c r="T24" s="174"/>
      <c r="U24" s="174"/>
      <c r="V24" s="174"/>
      <c r="W24" s="175"/>
    </row>
    <row r="25" spans="1:23" ht="16.149999999999999" customHeight="1">
      <c r="A25" s="39"/>
      <c r="B25" s="39"/>
      <c r="C25" s="74">
        <v>50</v>
      </c>
      <c r="D25" s="47" t="s">
        <v>34</v>
      </c>
      <c r="E25" s="48">
        <v>5153</v>
      </c>
      <c r="F25" s="48">
        <v>2396</v>
      </c>
      <c r="G25" s="48">
        <v>2757</v>
      </c>
      <c r="H25" s="79">
        <v>30547553.100000001</v>
      </c>
      <c r="I25" s="49"/>
      <c r="J25" s="43">
        <f t="shared" si="0"/>
        <v>0</v>
      </c>
      <c r="K25" s="44">
        <f t="shared" si="1"/>
        <v>5153</v>
      </c>
      <c r="M25" s="46"/>
      <c r="T25" s="174"/>
      <c r="U25" s="174"/>
      <c r="V25" s="174"/>
      <c r="W25" s="175"/>
    </row>
    <row r="26" spans="1:23" s="28" customFormat="1" ht="16.149999999999999" customHeight="1">
      <c r="A26" s="39"/>
      <c r="B26" s="39"/>
      <c r="C26" s="73">
        <v>33</v>
      </c>
      <c r="D26" s="51" t="s">
        <v>35</v>
      </c>
      <c r="E26" s="52">
        <v>3289</v>
      </c>
      <c r="F26" s="52">
        <v>1633</v>
      </c>
      <c r="G26" s="52">
        <v>1656</v>
      </c>
      <c r="H26" s="80">
        <v>19882897.210000001</v>
      </c>
      <c r="I26" s="42"/>
      <c r="J26" s="43">
        <f t="shared" si="0"/>
        <v>0</v>
      </c>
      <c r="K26" s="44">
        <f t="shared" si="1"/>
        <v>3289</v>
      </c>
      <c r="L26" s="45">
        <f>SUM(H26)</f>
        <v>19882897.210000001</v>
      </c>
      <c r="M26" s="46">
        <f t="shared" si="2"/>
        <v>0</v>
      </c>
      <c r="T26" s="172"/>
      <c r="U26" s="172"/>
      <c r="V26" s="172"/>
      <c r="W26" s="173"/>
    </row>
    <row r="27" spans="1:23" s="28" customFormat="1" ht="16.149999999999999" customHeight="1">
      <c r="A27" s="39"/>
      <c r="B27" s="39"/>
      <c r="C27" s="75">
        <v>7</v>
      </c>
      <c r="D27" s="53" t="s">
        <v>36</v>
      </c>
      <c r="E27" s="54">
        <v>6480</v>
      </c>
      <c r="F27" s="54">
        <v>3123</v>
      </c>
      <c r="G27" s="54">
        <v>3357</v>
      </c>
      <c r="H27" s="81">
        <v>37844679.780000001</v>
      </c>
      <c r="I27" s="42"/>
      <c r="J27" s="43">
        <f t="shared" si="0"/>
        <v>0</v>
      </c>
      <c r="K27" s="44">
        <f t="shared" si="1"/>
        <v>6480</v>
      </c>
      <c r="L27" s="45">
        <f>SUM(H27)</f>
        <v>37844679.780000001</v>
      </c>
      <c r="M27" s="46">
        <f t="shared" si="2"/>
        <v>0</v>
      </c>
      <c r="T27" s="172"/>
      <c r="U27" s="172"/>
      <c r="V27" s="172"/>
      <c r="W27" s="173"/>
    </row>
    <row r="28" spans="1:23" s="28" customFormat="1" ht="16.149999999999999" customHeight="1">
      <c r="A28" s="39"/>
      <c r="B28" s="39"/>
      <c r="C28" s="73"/>
      <c r="D28" s="51" t="s">
        <v>37</v>
      </c>
      <c r="E28" s="52">
        <v>7750</v>
      </c>
      <c r="F28" s="52">
        <v>3786</v>
      </c>
      <c r="G28" s="52">
        <v>3964</v>
      </c>
      <c r="H28" s="80">
        <v>41191054.630000003</v>
      </c>
      <c r="I28" s="42"/>
      <c r="J28" s="43">
        <f t="shared" si="0"/>
        <v>0</v>
      </c>
      <c r="K28" s="44">
        <f t="shared" si="1"/>
        <v>7750</v>
      </c>
      <c r="L28" s="45">
        <f>SUM(H29:H30)</f>
        <v>41191054.629999995</v>
      </c>
      <c r="M28" s="46">
        <f t="shared" si="2"/>
        <v>0</v>
      </c>
      <c r="T28" s="172"/>
      <c r="U28" s="172"/>
      <c r="V28" s="172"/>
      <c r="W28" s="173"/>
    </row>
    <row r="29" spans="1:23" ht="16.149999999999999" customHeight="1">
      <c r="A29" s="39"/>
      <c r="B29" s="39"/>
      <c r="C29" s="74">
        <v>35</v>
      </c>
      <c r="D29" s="47" t="s">
        <v>38</v>
      </c>
      <c r="E29" s="48">
        <v>4093</v>
      </c>
      <c r="F29" s="48">
        <v>1997</v>
      </c>
      <c r="G29" s="48">
        <v>2096</v>
      </c>
      <c r="H29" s="79">
        <v>22057330.699999999</v>
      </c>
      <c r="I29" s="49"/>
      <c r="J29" s="43">
        <f t="shared" si="0"/>
        <v>0</v>
      </c>
      <c r="K29" s="44">
        <f t="shared" si="1"/>
        <v>4093</v>
      </c>
      <c r="M29" s="46"/>
      <c r="T29" s="174"/>
      <c r="U29" s="174"/>
      <c r="V29" s="174"/>
      <c r="W29" s="175"/>
    </row>
    <row r="30" spans="1:23" ht="16.149999999999999" customHeight="1">
      <c r="A30" s="39"/>
      <c r="B30" s="39"/>
      <c r="C30" s="74">
        <v>38</v>
      </c>
      <c r="D30" s="47" t="s">
        <v>39</v>
      </c>
      <c r="E30" s="48">
        <v>3657</v>
      </c>
      <c r="F30" s="48">
        <v>1789</v>
      </c>
      <c r="G30" s="48">
        <v>1868</v>
      </c>
      <c r="H30" s="79">
        <v>19133723.93</v>
      </c>
      <c r="I30" s="49"/>
      <c r="J30" s="43">
        <f t="shared" si="0"/>
        <v>0</v>
      </c>
      <c r="K30" s="44">
        <f t="shared" si="1"/>
        <v>3657</v>
      </c>
      <c r="M30" s="46"/>
      <c r="T30" s="174"/>
      <c r="U30" s="174"/>
      <c r="V30" s="174"/>
      <c r="W30" s="175"/>
    </row>
    <row r="31" spans="1:23" s="28" customFormat="1" ht="16.149999999999999" customHeight="1">
      <c r="A31" s="39"/>
      <c r="B31" s="39"/>
      <c r="C31" s="73">
        <v>39</v>
      </c>
      <c r="D31" s="51" t="s">
        <v>40</v>
      </c>
      <c r="E31" s="52">
        <v>2328</v>
      </c>
      <c r="F31" s="52">
        <v>1125</v>
      </c>
      <c r="G31" s="52">
        <v>1203</v>
      </c>
      <c r="H31" s="80">
        <v>14268848.25</v>
      </c>
      <c r="I31" s="42"/>
      <c r="J31" s="43">
        <f t="shared" si="0"/>
        <v>0</v>
      </c>
      <c r="K31" s="44">
        <f t="shared" si="1"/>
        <v>2328</v>
      </c>
      <c r="L31" s="45">
        <f>SUM(H31)</f>
        <v>14268848.25</v>
      </c>
      <c r="M31" s="46">
        <f t="shared" si="2"/>
        <v>0</v>
      </c>
      <c r="T31" s="172"/>
      <c r="U31" s="172"/>
      <c r="V31" s="172"/>
      <c r="W31" s="173"/>
    </row>
    <row r="32" spans="1:23" s="28" customFormat="1" ht="16.149999999999999" customHeight="1">
      <c r="A32" s="39"/>
      <c r="B32" s="39"/>
      <c r="C32" s="73"/>
      <c r="D32" s="51" t="s">
        <v>41</v>
      </c>
      <c r="E32" s="52">
        <v>9744</v>
      </c>
      <c r="F32" s="52">
        <v>4674</v>
      </c>
      <c r="G32" s="52">
        <v>5070</v>
      </c>
      <c r="H32" s="80">
        <v>55779306.719999999</v>
      </c>
      <c r="I32" s="42"/>
      <c r="J32" s="43">
        <f t="shared" si="0"/>
        <v>0</v>
      </c>
      <c r="K32" s="44">
        <f t="shared" si="1"/>
        <v>9744</v>
      </c>
      <c r="L32" s="45">
        <f>SUM(H33:H41)</f>
        <v>55779306.719999999</v>
      </c>
      <c r="M32" s="46">
        <f t="shared" si="2"/>
        <v>0</v>
      </c>
      <c r="T32" s="172"/>
      <c r="U32" s="172"/>
      <c r="V32" s="172"/>
      <c r="W32" s="173"/>
    </row>
    <row r="33" spans="1:23" ht="16.149999999999999" customHeight="1">
      <c r="A33" s="39"/>
      <c r="B33" s="39"/>
      <c r="C33" s="76">
        <v>5</v>
      </c>
      <c r="D33" s="55" t="s">
        <v>42</v>
      </c>
      <c r="E33" s="48">
        <v>625</v>
      </c>
      <c r="F33" s="48">
        <v>291</v>
      </c>
      <c r="G33" s="48">
        <v>334</v>
      </c>
      <c r="H33" s="79">
        <v>3274700.99</v>
      </c>
      <c r="I33" s="49"/>
      <c r="J33" s="43">
        <f t="shared" si="0"/>
        <v>0</v>
      </c>
      <c r="K33" s="44">
        <f t="shared" si="1"/>
        <v>625</v>
      </c>
      <c r="M33" s="46"/>
      <c r="T33" s="174"/>
      <c r="U33" s="174"/>
      <c r="V33" s="174"/>
      <c r="W33" s="175"/>
    </row>
    <row r="34" spans="1:23" ht="16.149999999999999" customHeight="1">
      <c r="A34" s="39"/>
      <c r="B34" s="39"/>
      <c r="C34" s="76">
        <v>9</v>
      </c>
      <c r="D34" s="55" t="s">
        <v>43</v>
      </c>
      <c r="E34" s="48">
        <v>1692</v>
      </c>
      <c r="F34" s="48">
        <v>813</v>
      </c>
      <c r="G34" s="48">
        <v>879</v>
      </c>
      <c r="H34" s="79">
        <v>10149061.99</v>
      </c>
      <c r="I34" s="49"/>
      <c r="J34" s="43">
        <f t="shared" si="0"/>
        <v>0</v>
      </c>
      <c r="K34" s="44">
        <f t="shared" si="1"/>
        <v>1692</v>
      </c>
      <c r="M34" s="46"/>
      <c r="T34" s="174"/>
      <c r="U34" s="174"/>
      <c r="V34" s="174"/>
      <c r="W34" s="175"/>
    </row>
    <row r="35" spans="1:23" ht="16.149999999999999" customHeight="1">
      <c r="A35" s="39"/>
      <c r="B35" s="39"/>
      <c r="C35" s="76">
        <v>24</v>
      </c>
      <c r="D35" s="47" t="s">
        <v>44</v>
      </c>
      <c r="E35" s="48">
        <v>1633</v>
      </c>
      <c r="F35" s="48">
        <v>803</v>
      </c>
      <c r="G35" s="48">
        <v>830</v>
      </c>
      <c r="H35" s="79">
        <v>9027697.8200000003</v>
      </c>
      <c r="I35" s="49"/>
      <c r="J35" s="43">
        <f t="shared" si="0"/>
        <v>0</v>
      </c>
      <c r="K35" s="44">
        <f t="shared" si="1"/>
        <v>1633</v>
      </c>
      <c r="M35" s="46"/>
      <c r="T35" s="174"/>
      <c r="U35" s="174"/>
      <c r="V35" s="174"/>
      <c r="W35" s="175"/>
    </row>
    <row r="36" spans="1:23" ht="16.149999999999999" customHeight="1">
      <c r="A36" s="39"/>
      <c r="B36" s="39"/>
      <c r="C36" s="76">
        <v>34</v>
      </c>
      <c r="D36" s="47" t="s">
        <v>45</v>
      </c>
      <c r="E36" s="48">
        <v>609</v>
      </c>
      <c r="F36" s="48">
        <v>283</v>
      </c>
      <c r="G36" s="48">
        <v>326</v>
      </c>
      <c r="H36" s="79">
        <v>3706071.59</v>
      </c>
      <c r="I36" s="49"/>
      <c r="J36" s="43">
        <f t="shared" si="0"/>
        <v>0</v>
      </c>
      <c r="K36" s="44">
        <f t="shared" si="1"/>
        <v>609</v>
      </c>
      <c r="M36" s="46"/>
      <c r="T36" s="174"/>
      <c r="U36" s="174"/>
      <c r="V36" s="174"/>
      <c r="W36" s="175"/>
    </row>
    <row r="37" spans="1:23" ht="16.149999999999999" customHeight="1">
      <c r="A37" s="39"/>
      <c r="B37" s="39"/>
      <c r="C37" s="76">
        <v>37</v>
      </c>
      <c r="D37" s="47" t="s">
        <v>46</v>
      </c>
      <c r="E37" s="48">
        <v>1216</v>
      </c>
      <c r="F37" s="48">
        <v>582</v>
      </c>
      <c r="G37" s="48">
        <v>634</v>
      </c>
      <c r="H37" s="79">
        <v>6373660.8799999999</v>
      </c>
      <c r="I37" s="49"/>
      <c r="J37" s="43">
        <f t="shared" si="0"/>
        <v>0</v>
      </c>
      <c r="K37" s="44">
        <f t="shared" si="1"/>
        <v>1216</v>
      </c>
      <c r="M37" s="46"/>
      <c r="T37" s="174"/>
      <c r="U37" s="174"/>
      <c r="V37" s="174"/>
      <c r="W37" s="175"/>
    </row>
    <row r="38" spans="1:23" ht="16.149999999999999" customHeight="1">
      <c r="A38" s="39"/>
      <c r="B38" s="39"/>
      <c r="C38" s="76">
        <v>40</v>
      </c>
      <c r="D38" s="47" t="s">
        <v>47</v>
      </c>
      <c r="E38" s="48">
        <v>775</v>
      </c>
      <c r="F38" s="48">
        <v>364</v>
      </c>
      <c r="G38" s="48">
        <v>411</v>
      </c>
      <c r="H38" s="79">
        <v>4182135.2</v>
      </c>
      <c r="I38" s="49"/>
      <c r="J38" s="43">
        <f t="shared" si="0"/>
        <v>0</v>
      </c>
      <c r="K38" s="44">
        <f t="shared" si="1"/>
        <v>775</v>
      </c>
      <c r="M38" s="46"/>
      <c r="R38" s="50"/>
      <c r="T38" s="174"/>
      <c r="U38" s="174"/>
      <c r="V38" s="174"/>
      <c r="W38" s="175"/>
    </row>
    <row r="39" spans="1:23" ht="16.149999999999999" customHeight="1">
      <c r="A39" s="39"/>
      <c r="B39" s="39"/>
      <c r="C39" s="76">
        <v>42</v>
      </c>
      <c r="D39" s="47" t="s">
        <v>48</v>
      </c>
      <c r="E39" s="48">
        <v>459</v>
      </c>
      <c r="F39" s="48">
        <v>216</v>
      </c>
      <c r="G39" s="48">
        <v>243</v>
      </c>
      <c r="H39" s="79">
        <v>2589107.36</v>
      </c>
      <c r="I39" s="49"/>
      <c r="J39" s="43">
        <f t="shared" si="0"/>
        <v>0</v>
      </c>
      <c r="K39" s="44">
        <f t="shared" si="1"/>
        <v>459</v>
      </c>
      <c r="M39" s="46"/>
      <c r="T39" s="174"/>
      <c r="U39" s="174"/>
      <c r="V39" s="174"/>
      <c r="W39" s="175"/>
    </row>
    <row r="40" spans="1:23" ht="16.149999999999999" customHeight="1">
      <c r="A40" s="39"/>
      <c r="B40" s="39"/>
      <c r="C40" s="76">
        <v>47</v>
      </c>
      <c r="D40" s="47" t="s">
        <v>49</v>
      </c>
      <c r="E40" s="48">
        <v>2179</v>
      </c>
      <c r="F40" s="48">
        <v>1054</v>
      </c>
      <c r="G40" s="48">
        <v>1125</v>
      </c>
      <c r="H40" s="79">
        <v>13673259</v>
      </c>
      <c r="I40" s="49"/>
      <c r="J40" s="43">
        <f t="shared" si="0"/>
        <v>0</v>
      </c>
      <c r="K40" s="44">
        <f t="shared" si="1"/>
        <v>2179</v>
      </c>
      <c r="M40" s="46"/>
      <c r="T40" s="174"/>
      <c r="U40" s="174"/>
      <c r="V40" s="174"/>
      <c r="W40" s="175"/>
    </row>
    <row r="41" spans="1:23" ht="16.149999999999999" customHeight="1">
      <c r="A41" s="39"/>
      <c r="B41" s="39"/>
      <c r="C41" s="76">
        <v>49</v>
      </c>
      <c r="D41" s="47" t="s">
        <v>50</v>
      </c>
      <c r="E41" s="48">
        <v>556</v>
      </c>
      <c r="F41" s="48">
        <v>268</v>
      </c>
      <c r="G41" s="48">
        <v>288</v>
      </c>
      <c r="H41" s="79">
        <v>2803611.89</v>
      </c>
      <c r="I41" s="49"/>
      <c r="J41" s="43">
        <f t="shared" si="0"/>
        <v>0</v>
      </c>
      <c r="K41" s="44">
        <f t="shared" si="1"/>
        <v>556</v>
      </c>
      <c r="M41" s="46"/>
      <c r="T41" s="174"/>
      <c r="U41" s="174"/>
      <c r="V41" s="174"/>
      <c r="W41" s="175"/>
    </row>
    <row r="42" spans="1:23" s="28" customFormat="1" ht="16.149999999999999" customHeight="1">
      <c r="A42" s="39"/>
      <c r="B42" s="39"/>
      <c r="C42" s="77"/>
      <c r="D42" s="51" t="s">
        <v>100</v>
      </c>
      <c r="E42" s="52">
        <v>9758</v>
      </c>
      <c r="F42" s="52">
        <v>4407</v>
      </c>
      <c r="G42" s="52">
        <v>5351</v>
      </c>
      <c r="H42" s="80">
        <v>52566785.200000003</v>
      </c>
      <c r="I42" s="42"/>
      <c r="J42" s="43">
        <f t="shared" si="0"/>
        <v>0</v>
      </c>
      <c r="K42" s="44">
        <f t="shared" si="1"/>
        <v>9758</v>
      </c>
      <c r="L42" s="45">
        <f>SUM(H43:H47)</f>
        <v>52566785.200000003</v>
      </c>
      <c r="M42" s="46">
        <f t="shared" si="2"/>
        <v>0</v>
      </c>
      <c r="T42" s="172"/>
      <c r="U42" s="172"/>
      <c r="V42" s="172"/>
      <c r="W42" s="173"/>
    </row>
    <row r="43" spans="1:23" ht="16.149999999999999" customHeight="1">
      <c r="A43" s="39"/>
      <c r="B43" s="39"/>
      <c r="C43" s="76">
        <v>2</v>
      </c>
      <c r="D43" s="47" t="s">
        <v>52</v>
      </c>
      <c r="E43" s="48">
        <v>1924</v>
      </c>
      <c r="F43" s="48">
        <v>883</v>
      </c>
      <c r="G43" s="48">
        <v>1041</v>
      </c>
      <c r="H43" s="79">
        <v>10170029.060000001</v>
      </c>
      <c r="I43" s="49"/>
      <c r="J43" s="43">
        <f t="shared" si="0"/>
        <v>0</v>
      </c>
      <c r="K43" s="44">
        <f t="shared" si="1"/>
        <v>1924</v>
      </c>
      <c r="M43" s="46"/>
      <c r="T43" s="174"/>
      <c r="U43" s="174"/>
      <c r="V43" s="174"/>
      <c r="W43" s="175"/>
    </row>
    <row r="44" spans="1:23" ht="16.149999999999999" customHeight="1">
      <c r="A44" s="39"/>
      <c r="B44" s="39"/>
      <c r="C44" s="76">
        <v>13</v>
      </c>
      <c r="D44" s="47" t="s">
        <v>53</v>
      </c>
      <c r="E44" s="48">
        <v>2254</v>
      </c>
      <c r="F44" s="48">
        <v>1030</v>
      </c>
      <c r="G44" s="48">
        <v>1224</v>
      </c>
      <c r="H44" s="79">
        <v>11715165.859999999</v>
      </c>
      <c r="I44" s="49"/>
      <c r="J44" s="43">
        <f t="shared" si="0"/>
        <v>0</v>
      </c>
      <c r="K44" s="44">
        <f t="shared" si="1"/>
        <v>2254</v>
      </c>
      <c r="M44" s="46"/>
      <c r="T44" s="174"/>
      <c r="U44" s="174"/>
      <c r="V44" s="174"/>
      <c r="W44" s="175"/>
    </row>
    <row r="45" spans="1:23" ht="16.149999999999999" customHeight="1">
      <c r="A45" s="39"/>
      <c r="B45" s="39"/>
      <c r="C45" s="76">
        <v>16</v>
      </c>
      <c r="D45" s="47" t="s">
        <v>54</v>
      </c>
      <c r="E45" s="48">
        <v>901</v>
      </c>
      <c r="F45" s="48">
        <v>415</v>
      </c>
      <c r="G45" s="48">
        <v>486</v>
      </c>
      <c r="H45" s="79">
        <v>4664612.92</v>
      </c>
      <c r="I45" s="49"/>
      <c r="J45" s="43">
        <f t="shared" si="0"/>
        <v>0</v>
      </c>
      <c r="K45" s="44">
        <f t="shared" si="1"/>
        <v>901</v>
      </c>
      <c r="M45" s="46"/>
      <c r="T45" s="174"/>
      <c r="U45" s="174"/>
      <c r="V45" s="174"/>
      <c r="W45" s="175"/>
    </row>
    <row r="46" spans="1:23" ht="16.149999999999999" customHeight="1">
      <c r="A46" s="39"/>
      <c r="B46" s="39"/>
      <c r="C46" s="76">
        <v>19</v>
      </c>
      <c r="D46" s="47" t="s">
        <v>55</v>
      </c>
      <c r="E46" s="48">
        <v>1437</v>
      </c>
      <c r="F46" s="48">
        <v>647</v>
      </c>
      <c r="G46" s="48">
        <v>790</v>
      </c>
      <c r="H46" s="79">
        <v>8289176.54</v>
      </c>
      <c r="I46" s="49"/>
      <c r="J46" s="43">
        <f t="shared" si="0"/>
        <v>0</v>
      </c>
      <c r="K46" s="44">
        <f t="shared" si="1"/>
        <v>1437</v>
      </c>
      <c r="M46" s="46"/>
      <c r="T46" s="174"/>
      <c r="U46" s="174"/>
      <c r="V46" s="174"/>
      <c r="W46" s="175"/>
    </row>
    <row r="47" spans="1:23" ht="16.149999999999999" customHeight="1">
      <c r="A47" s="39"/>
      <c r="B47" s="39"/>
      <c r="C47" s="76">
        <v>45</v>
      </c>
      <c r="D47" s="47" t="s">
        <v>56</v>
      </c>
      <c r="E47" s="48">
        <v>3242</v>
      </c>
      <c r="F47" s="48">
        <v>1432</v>
      </c>
      <c r="G47" s="48">
        <v>1810</v>
      </c>
      <c r="H47" s="79">
        <v>17727800.82</v>
      </c>
      <c r="I47" s="49"/>
      <c r="J47" s="43">
        <f t="shared" si="0"/>
        <v>0</v>
      </c>
      <c r="K47" s="44">
        <f t="shared" si="1"/>
        <v>3242</v>
      </c>
      <c r="M47" s="46"/>
      <c r="T47" s="174"/>
      <c r="U47" s="174"/>
      <c r="V47" s="174"/>
      <c r="W47" s="175"/>
    </row>
    <row r="48" spans="1:23" s="28" customFormat="1" ht="16.149999999999999" customHeight="1">
      <c r="A48" s="39"/>
      <c r="B48" s="39"/>
      <c r="C48" s="77"/>
      <c r="D48" s="51" t="s">
        <v>57</v>
      </c>
      <c r="E48" s="52">
        <v>40482</v>
      </c>
      <c r="F48" s="52">
        <v>19145</v>
      </c>
      <c r="G48" s="52">
        <v>21337</v>
      </c>
      <c r="H48" s="80">
        <v>268881212.83999997</v>
      </c>
      <c r="I48" s="42"/>
      <c r="J48" s="43">
        <f t="shared" si="0"/>
        <v>0</v>
      </c>
      <c r="K48" s="44">
        <f t="shared" si="1"/>
        <v>40482</v>
      </c>
      <c r="L48" s="45">
        <f>SUM(H49:H52)</f>
        <v>268881212.84000003</v>
      </c>
      <c r="M48" s="46">
        <f t="shared" si="2"/>
        <v>0</v>
      </c>
      <c r="T48" s="172"/>
      <c r="U48" s="172"/>
      <c r="V48" s="172"/>
      <c r="W48" s="173"/>
    </row>
    <row r="49" spans="1:23" ht="16.149999999999999" customHeight="1">
      <c r="A49" s="39"/>
      <c r="B49" s="39"/>
      <c r="C49" s="76">
        <v>8</v>
      </c>
      <c r="D49" s="47" t="s">
        <v>58</v>
      </c>
      <c r="E49" s="48">
        <v>30065</v>
      </c>
      <c r="F49" s="48">
        <v>14451</v>
      </c>
      <c r="G49" s="48">
        <v>15614</v>
      </c>
      <c r="H49" s="79">
        <v>206742177.21000001</v>
      </c>
      <c r="I49" s="49"/>
      <c r="J49" s="43">
        <f t="shared" si="0"/>
        <v>0</v>
      </c>
      <c r="K49" s="44">
        <f t="shared" si="1"/>
        <v>30065</v>
      </c>
      <c r="M49" s="46"/>
      <c r="T49" s="174"/>
      <c r="U49" s="174"/>
      <c r="V49" s="174"/>
      <c r="W49" s="175"/>
    </row>
    <row r="50" spans="1:23" ht="16.149999999999999" customHeight="1">
      <c r="A50" s="39"/>
      <c r="B50" s="39"/>
      <c r="C50" s="76">
        <v>17</v>
      </c>
      <c r="D50" s="47" t="s">
        <v>110</v>
      </c>
      <c r="E50" s="48">
        <v>4159</v>
      </c>
      <c r="F50" s="48">
        <v>1900</v>
      </c>
      <c r="G50" s="48">
        <v>2259</v>
      </c>
      <c r="H50" s="79">
        <v>24613059.829999998</v>
      </c>
      <c r="I50" s="49"/>
      <c r="J50" s="43">
        <f t="shared" si="0"/>
        <v>0</v>
      </c>
      <c r="K50" s="44">
        <f t="shared" si="1"/>
        <v>4159</v>
      </c>
      <c r="M50" s="46"/>
      <c r="T50" s="174"/>
      <c r="U50" s="174"/>
      <c r="V50" s="174"/>
      <c r="W50" s="175"/>
    </row>
    <row r="51" spans="1:23" ht="16.149999999999999" customHeight="1">
      <c r="A51" s="39"/>
      <c r="B51" s="39"/>
      <c r="C51" s="76">
        <v>25</v>
      </c>
      <c r="D51" s="47" t="s">
        <v>111</v>
      </c>
      <c r="E51" s="48">
        <v>2313</v>
      </c>
      <c r="F51" s="48">
        <v>1023</v>
      </c>
      <c r="G51" s="48">
        <v>1290</v>
      </c>
      <c r="H51" s="79">
        <v>13328725.73</v>
      </c>
      <c r="I51" s="49"/>
      <c r="J51" s="43">
        <f t="shared" si="0"/>
        <v>0</v>
      </c>
      <c r="K51" s="44">
        <f t="shared" si="1"/>
        <v>2313</v>
      </c>
      <c r="M51" s="46"/>
      <c r="T51" s="174"/>
      <c r="U51" s="174"/>
      <c r="V51" s="174"/>
      <c r="W51" s="175"/>
    </row>
    <row r="52" spans="1:23" ht="16.149999999999999" customHeight="1">
      <c r="A52" s="39"/>
      <c r="B52" s="39"/>
      <c r="C52" s="76">
        <v>43</v>
      </c>
      <c r="D52" s="47" t="s">
        <v>59</v>
      </c>
      <c r="E52" s="48">
        <v>3945</v>
      </c>
      <c r="F52" s="48">
        <v>1771</v>
      </c>
      <c r="G52" s="48">
        <v>2174</v>
      </c>
      <c r="H52" s="79">
        <v>24197250.07</v>
      </c>
      <c r="I52" s="49"/>
      <c r="J52" s="43">
        <f t="shared" si="0"/>
        <v>0</v>
      </c>
      <c r="K52" s="44">
        <f t="shared" si="1"/>
        <v>3945</v>
      </c>
      <c r="M52" s="46"/>
      <c r="T52" s="174"/>
      <c r="U52" s="174"/>
      <c r="V52" s="174"/>
      <c r="W52" s="175"/>
    </row>
    <row r="53" spans="1:23" s="28" customFormat="1" ht="16.149999999999999" customHeight="1">
      <c r="A53" s="39"/>
      <c r="B53" s="39"/>
      <c r="C53" s="77"/>
      <c r="D53" s="51" t="s">
        <v>60</v>
      </c>
      <c r="E53" s="52">
        <v>4934</v>
      </c>
      <c r="F53" s="52">
        <v>2426</v>
      </c>
      <c r="G53" s="52">
        <v>2508</v>
      </c>
      <c r="H53" s="80">
        <v>23493937.559999999</v>
      </c>
      <c r="I53" s="42"/>
      <c r="J53" s="43">
        <f t="shared" si="0"/>
        <v>0</v>
      </c>
      <c r="K53" s="44">
        <f t="shared" si="1"/>
        <v>4934</v>
      </c>
      <c r="L53" s="45">
        <f>SUM(H54:H55)</f>
        <v>23493937.559999999</v>
      </c>
      <c r="M53" s="46">
        <f t="shared" si="2"/>
        <v>0</v>
      </c>
      <c r="T53" s="172"/>
      <c r="U53" s="172"/>
      <c r="V53" s="172"/>
      <c r="W53" s="173"/>
    </row>
    <row r="54" spans="1:23" ht="16.149999999999999" customHeight="1">
      <c r="A54" s="39"/>
      <c r="B54" s="39"/>
      <c r="C54" s="76">
        <v>6</v>
      </c>
      <c r="D54" s="47" t="s">
        <v>61</v>
      </c>
      <c r="E54" s="48">
        <v>3278</v>
      </c>
      <c r="F54" s="48">
        <v>1629</v>
      </c>
      <c r="G54" s="48">
        <v>1649</v>
      </c>
      <c r="H54" s="79">
        <v>15879747.039999999</v>
      </c>
      <c r="I54" s="49"/>
      <c r="J54" s="43">
        <f t="shared" si="0"/>
        <v>0</v>
      </c>
      <c r="K54" s="44">
        <f t="shared" si="1"/>
        <v>3278</v>
      </c>
      <c r="M54" s="46"/>
      <c r="T54" s="174"/>
      <c r="U54" s="174"/>
      <c r="V54" s="174"/>
      <c r="W54" s="175"/>
    </row>
    <row r="55" spans="1:23" ht="16.149999999999999" customHeight="1">
      <c r="A55" s="39"/>
      <c r="B55" s="39"/>
      <c r="C55" s="76">
        <v>10</v>
      </c>
      <c r="D55" s="47" t="s">
        <v>62</v>
      </c>
      <c r="E55" s="48">
        <v>1656</v>
      </c>
      <c r="F55" s="48">
        <v>797</v>
      </c>
      <c r="G55" s="48">
        <v>859</v>
      </c>
      <c r="H55" s="79">
        <v>7614190.5199999996</v>
      </c>
      <c r="I55" s="49"/>
      <c r="J55" s="43">
        <f t="shared" si="0"/>
        <v>0</v>
      </c>
      <c r="K55" s="44">
        <f t="shared" si="1"/>
        <v>1656</v>
      </c>
      <c r="M55" s="46"/>
      <c r="T55" s="174"/>
      <c r="U55" s="174"/>
      <c r="V55" s="174"/>
      <c r="W55" s="175"/>
    </row>
    <row r="56" spans="1:23" s="28" customFormat="1" ht="16.149999999999999" customHeight="1">
      <c r="A56" s="39"/>
      <c r="B56" s="39"/>
      <c r="C56" s="77"/>
      <c r="D56" s="51" t="s">
        <v>63</v>
      </c>
      <c r="E56" s="52">
        <v>10582</v>
      </c>
      <c r="F56" s="52">
        <v>5247</v>
      </c>
      <c r="G56" s="52">
        <v>5335</v>
      </c>
      <c r="H56" s="80">
        <v>59952733.460000001</v>
      </c>
      <c r="I56" s="42"/>
      <c r="J56" s="43">
        <f t="shared" si="0"/>
        <v>0</v>
      </c>
      <c r="K56" s="44">
        <f t="shared" si="1"/>
        <v>10582</v>
      </c>
      <c r="L56" s="45">
        <f>SUM(H57:H60)</f>
        <v>59952733.460000001</v>
      </c>
      <c r="M56" s="46">
        <f t="shared" si="2"/>
        <v>0</v>
      </c>
      <c r="T56" s="172"/>
      <c r="U56" s="172"/>
      <c r="V56" s="172"/>
      <c r="W56" s="173"/>
    </row>
    <row r="57" spans="1:23" ht="16.149999999999999" customHeight="1">
      <c r="A57" s="39"/>
      <c r="B57" s="39"/>
      <c r="C57" s="76">
        <v>15</v>
      </c>
      <c r="D57" s="47" t="s">
        <v>112</v>
      </c>
      <c r="E57" s="48">
        <v>4518</v>
      </c>
      <c r="F57" s="48">
        <v>2261</v>
      </c>
      <c r="G57" s="48">
        <v>2257</v>
      </c>
      <c r="H57" s="79">
        <v>26223662.289999999</v>
      </c>
      <c r="I57" s="49"/>
      <c r="J57" s="43">
        <f t="shared" si="0"/>
        <v>0</v>
      </c>
      <c r="K57" s="44">
        <f t="shared" si="1"/>
        <v>4518</v>
      </c>
      <c r="M57" s="46"/>
      <c r="T57" s="174"/>
      <c r="U57" s="174"/>
      <c r="V57" s="174"/>
      <c r="W57" s="175"/>
    </row>
    <row r="58" spans="1:23" ht="16.149999999999999" customHeight="1">
      <c r="A58" s="39"/>
      <c r="B58" s="39"/>
      <c r="C58" s="76">
        <v>27</v>
      </c>
      <c r="D58" s="47" t="s">
        <v>64</v>
      </c>
      <c r="E58" s="48">
        <v>1146</v>
      </c>
      <c r="F58" s="48">
        <v>573</v>
      </c>
      <c r="G58" s="48">
        <v>573</v>
      </c>
      <c r="H58" s="79">
        <v>6188107.0800000001</v>
      </c>
      <c r="I58" s="49"/>
      <c r="J58" s="43">
        <f t="shared" si="0"/>
        <v>0</v>
      </c>
      <c r="K58" s="44">
        <f t="shared" si="1"/>
        <v>1146</v>
      </c>
      <c r="M58" s="46"/>
      <c r="T58" s="174"/>
      <c r="U58" s="174"/>
      <c r="V58" s="174"/>
      <c r="W58" s="175"/>
    </row>
    <row r="59" spans="1:23" ht="16.149999999999999" customHeight="1">
      <c r="A59" s="39"/>
      <c r="B59" s="39"/>
      <c r="C59" s="76">
        <v>32</v>
      </c>
      <c r="D59" s="47" t="s">
        <v>113</v>
      </c>
      <c r="E59" s="48">
        <v>1005</v>
      </c>
      <c r="F59" s="48">
        <v>499</v>
      </c>
      <c r="G59" s="48">
        <v>506</v>
      </c>
      <c r="H59" s="79">
        <v>5420085.1600000001</v>
      </c>
      <c r="I59" s="49"/>
      <c r="J59" s="43">
        <f t="shared" si="0"/>
        <v>0</v>
      </c>
      <c r="K59" s="44">
        <f t="shared" si="1"/>
        <v>1005</v>
      </c>
      <c r="M59" s="46"/>
      <c r="T59" s="174"/>
      <c r="U59" s="174"/>
      <c r="V59" s="174"/>
      <c r="W59" s="175"/>
    </row>
    <row r="60" spans="1:23" ht="16.149999999999999" customHeight="1">
      <c r="A60" s="39"/>
      <c r="B60" s="39"/>
      <c r="C60" s="76">
        <v>36</v>
      </c>
      <c r="D60" s="47" t="s">
        <v>65</v>
      </c>
      <c r="E60" s="48">
        <v>3913</v>
      </c>
      <c r="F60" s="48">
        <v>1914</v>
      </c>
      <c r="G60" s="48">
        <v>1999</v>
      </c>
      <c r="H60" s="79">
        <v>22120878.93</v>
      </c>
      <c r="I60" s="49"/>
      <c r="J60" s="43">
        <f t="shared" si="0"/>
        <v>0</v>
      </c>
      <c r="K60" s="44">
        <f t="shared" si="1"/>
        <v>3913</v>
      </c>
      <c r="M60" s="46"/>
      <c r="T60" s="174"/>
      <c r="U60" s="174"/>
      <c r="V60" s="174"/>
      <c r="W60" s="175"/>
    </row>
    <row r="61" spans="1:23" s="28" customFormat="1" ht="16.149999999999999" customHeight="1">
      <c r="A61" s="39"/>
      <c r="B61" s="39"/>
      <c r="C61" s="77">
        <v>28</v>
      </c>
      <c r="D61" s="51" t="s">
        <v>66</v>
      </c>
      <c r="E61" s="52">
        <v>32402</v>
      </c>
      <c r="F61" s="52">
        <v>16060</v>
      </c>
      <c r="G61" s="52">
        <v>16342</v>
      </c>
      <c r="H61" s="80">
        <v>242867020.11000001</v>
      </c>
      <c r="I61" s="42"/>
      <c r="J61" s="43">
        <f t="shared" si="0"/>
        <v>0</v>
      </c>
      <c r="K61" s="44">
        <f t="shared" si="1"/>
        <v>32402</v>
      </c>
      <c r="L61" s="45">
        <f>SUM(H61)</f>
        <v>242867020.11000001</v>
      </c>
      <c r="M61" s="46">
        <f t="shared" si="2"/>
        <v>0</v>
      </c>
      <c r="T61" s="172"/>
      <c r="U61" s="172"/>
      <c r="V61" s="172"/>
      <c r="W61" s="173"/>
    </row>
    <row r="62" spans="1:23" s="28" customFormat="1" ht="16.149999999999999" customHeight="1">
      <c r="A62" s="39"/>
      <c r="B62" s="39"/>
      <c r="C62" s="77">
        <v>30</v>
      </c>
      <c r="D62" s="51" t="s">
        <v>67</v>
      </c>
      <c r="E62" s="52">
        <v>8731</v>
      </c>
      <c r="F62" s="52">
        <v>3843</v>
      </c>
      <c r="G62" s="52">
        <v>4888</v>
      </c>
      <c r="H62" s="80">
        <v>45982536.350000001</v>
      </c>
      <c r="I62" s="42"/>
      <c r="J62" s="43">
        <f t="shared" si="0"/>
        <v>0</v>
      </c>
      <c r="K62" s="44">
        <f t="shared" si="1"/>
        <v>8731</v>
      </c>
      <c r="L62" s="45">
        <f>SUM(H62)</f>
        <v>45982536.350000001</v>
      </c>
      <c r="M62" s="46">
        <f t="shared" si="2"/>
        <v>0</v>
      </c>
      <c r="T62" s="172"/>
      <c r="U62" s="172"/>
      <c r="V62" s="172"/>
      <c r="W62" s="173"/>
    </row>
    <row r="63" spans="1:23" s="28" customFormat="1" ht="16.149999999999999" customHeight="1">
      <c r="A63" s="39"/>
      <c r="B63" s="39"/>
      <c r="C63" s="77">
        <v>31</v>
      </c>
      <c r="D63" s="51" t="s">
        <v>68</v>
      </c>
      <c r="E63" s="52">
        <v>3769</v>
      </c>
      <c r="F63" s="52">
        <v>1761</v>
      </c>
      <c r="G63" s="52">
        <v>2008</v>
      </c>
      <c r="H63" s="80">
        <v>25450624.289999999</v>
      </c>
      <c r="I63" s="42"/>
      <c r="J63" s="43">
        <f t="shared" si="0"/>
        <v>0</v>
      </c>
      <c r="K63" s="44">
        <f t="shared" si="1"/>
        <v>3769</v>
      </c>
      <c r="L63" s="45">
        <f>SUM(H63)</f>
        <v>25450624.289999999</v>
      </c>
      <c r="M63" s="46">
        <f t="shared" si="2"/>
        <v>0</v>
      </c>
      <c r="T63" s="172"/>
      <c r="U63" s="172"/>
      <c r="V63" s="172"/>
      <c r="W63" s="173"/>
    </row>
    <row r="64" spans="1:23" s="28" customFormat="1" ht="16.149999999999999" customHeight="1">
      <c r="A64" s="39"/>
      <c r="B64" s="39"/>
      <c r="C64" s="77">
        <v>26</v>
      </c>
      <c r="D64" s="51" t="s">
        <v>69</v>
      </c>
      <c r="E64" s="52">
        <v>2126</v>
      </c>
      <c r="F64" s="52">
        <v>984</v>
      </c>
      <c r="G64" s="52">
        <v>1142</v>
      </c>
      <c r="H64" s="80">
        <v>11224605.26</v>
      </c>
      <c r="I64" s="42"/>
      <c r="J64" s="43">
        <f t="shared" si="0"/>
        <v>0</v>
      </c>
      <c r="K64" s="44">
        <f t="shared" si="1"/>
        <v>2126</v>
      </c>
      <c r="L64" s="45">
        <f>SUM(H64)</f>
        <v>11224605.26</v>
      </c>
      <c r="M64" s="46">
        <f t="shared" si="2"/>
        <v>0</v>
      </c>
      <c r="T64" s="172"/>
      <c r="U64" s="172"/>
      <c r="V64" s="172"/>
      <c r="W64" s="173"/>
    </row>
    <row r="65" spans="1:23" s="28" customFormat="1" ht="16.149999999999999" customHeight="1">
      <c r="A65" s="39"/>
      <c r="B65" s="39"/>
      <c r="C65" s="77"/>
      <c r="D65" s="51" t="s">
        <v>70</v>
      </c>
      <c r="E65" s="52">
        <v>24004</v>
      </c>
      <c r="F65" s="52">
        <v>11246</v>
      </c>
      <c r="G65" s="52">
        <v>12758</v>
      </c>
      <c r="H65" s="80">
        <v>131364275.59999999</v>
      </c>
      <c r="I65" s="42"/>
      <c r="J65" s="43">
        <f t="shared" si="0"/>
        <v>0</v>
      </c>
      <c r="K65" s="44">
        <f t="shared" si="1"/>
        <v>24004</v>
      </c>
      <c r="L65" s="45">
        <f>SUM(H66:H68)</f>
        <v>131364275.60000001</v>
      </c>
      <c r="M65" s="46">
        <f t="shared" si="2"/>
        <v>0</v>
      </c>
      <c r="T65" s="172"/>
      <c r="U65" s="172"/>
      <c r="V65" s="172"/>
      <c r="W65" s="173"/>
    </row>
    <row r="66" spans="1:23" ht="16.149999999999999" customHeight="1">
      <c r="A66" s="39"/>
      <c r="B66" s="39"/>
      <c r="C66" s="76">
        <v>3</v>
      </c>
      <c r="D66" s="47" t="s">
        <v>71</v>
      </c>
      <c r="E66" s="48">
        <v>8809</v>
      </c>
      <c r="F66" s="48">
        <v>4124</v>
      </c>
      <c r="G66" s="48">
        <v>4685</v>
      </c>
      <c r="H66" s="79">
        <v>43483736.460000001</v>
      </c>
      <c r="I66" s="49"/>
      <c r="J66" s="43">
        <f t="shared" si="0"/>
        <v>0</v>
      </c>
      <c r="K66" s="44">
        <f t="shared" si="1"/>
        <v>8809</v>
      </c>
      <c r="M66" s="46"/>
      <c r="T66" s="174"/>
      <c r="U66" s="174"/>
      <c r="V66" s="174"/>
      <c r="W66" s="175"/>
    </row>
    <row r="67" spans="1:23" ht="16.149999999999999" customHeight="1">
      <c r="A67" s="39"/>
      <c r="B67" s="39"/>
      <c r="C67" s="76">
        <v>12</v>
      </c>
      <c r="D67" s="47" t="s">
        <v>72</v>
      </c>
      <c r="E67" s="48">
        <v>2768</v>
      </c>
      <c r="F67" s="48">
        <v>1255</v>
      </c>
      <c r="G67" s="48">
        <v>1513</v>
      </c>
      <c r="H67" s="79">
        <v>16228714.460000001</v>
      </c>
      <c r="I67" s="49"/>
      <c r="J67" s="43">
        <f t="shared" si="0"/>
        <v>0</v>
      </c>
      <c r="K67" s="44">
        <f t="shared" si="1"/>
        <v>2768</v>
      </c>
      <c r="M67" s="46"/>
      <c r="T67" s="174"/>
      <c r="U67" s="174"/>
      <c r="V67" s="174"/>
      <c r="W67" s="175"/>
    </row>
    <row r="68" spans="1:23" ht="16.149999999999999" customHeight="1">
      <c r="A68" s="39"/>
      <c r="B68" s="39"/>
      <c r="C68" s="76">
        <v>46</v>
      </c>
      <c r="D68" s="47" t="s">
        <v>73</v>
      </c>
      <c r="E68" s="48">
        <v>12427</v>
      </c>
      <c r="F68" s="48">
        <v>5867</v>
      </c>
      <c r="G68" s="48">
        <v>6560</v>
      </c>
      <c r="H68" s="79">
        <v>71651824.680000007</v>
      </c>
      <c r="I68" s="49"/>
      <c r="J68" s="43">
        <f t="shared" si="0"/>
        <v>0</v>
      </c>
      <c r="K68" s="44">
        <f t="shared" si="1"/>
        <v>12427</v>
      </c>
      <c r="M68" s="46"/>
      <c r="T68" s="174"/>
      <c r="U68" s="174"/>
      <c r="V68" s="174"/>
      <c r="W68" s="175"/>
    </row>
    <row r="69" spans="1:23" s="28" customFormat="1" ht="16.149999999999999" customHeight="1">
      <c r="A69" s="39"/>
      <c r="B69" s="39"/>
      <c r="C69" s="77"/>
      <c r="D69" s="51" t="s">
        <v>101</v>
      </c>
      <c r="E69" s="52">
        <v>10717</v>
      </c>
      <c r="F69" s="52">
        <v>5230</v>
      </c>
      <c r="G69" s="52">
        <v>5487</v>
      </c>
      <c r="H69" s="80">
        <v>78599937.599999994</v>
      </c>
      <c r="I69" s="42"/>
      <c r="J69" s="43">
        <f t="shared" si="0"/>
        <v>0</v>
      </c>
      <c r="K69" s="44">
        <f t="shared" si="1"/>
        <v>10717</v>
      </c>
      <c r="L69" s="45">
        <f>SUM(H70:H72)</f>
        <v>78599937.599999994</v>
      </c>
      <c r="M69" s="46">
        <f t="shared" si="2"/>
        <v>0</v>
      </c>
      <c r="T69" s="172"/>
      <c r="U69" s="172"/>
      <c r="V69" s="172"/>
      <c r="W69" s="173"/>
    </row>
    <row r="70" spans="1:23" ht="16.149999999999999" customHeight="1">
      <c r="A70" s="39"/>
      <c r="B70" s="39"/>
      <c r="C70" s="76">
        <v>1</v>
      </c>
      <c r="D70" s="47" t="s">
        <v>114</v>
      </c>
      <c r="E70" s="48">
        <v>1625</v>
      </c>
      <c r="F70" s="48">
        <v>762</v>
      </c>
      <c r="G70" s="48">
        <v>863</v>
      </c>
      <c r="H70" s="79">
        <v>12301597.15</v>
      </c>
      <c r="I70" s="49"/>
      <c r="J70" s="43">
        <f t="shared" si="0"/>
        <v>0</v>
      </c>
      <c r="K70" s="44">
        <f t="shared" si="1"/>
        <v>1625</v>
      </c>
      <c r="M70" s="46"/>
      <c r="T70" s="174"/>
      <c r="U70" s="174"/>
      <c r="V70" s="174"/>
      <c r="W70" s="175"/>
    </row>
    <row r="71" spans="1:23" ht="16.149999999999999" customHeight="1">
      <c r="A71" s="39"/>
      <c r="B71" s="39"/>
      <c r="C71" s="76">
        <v>20</v>
      </c>
      <c r="D71" s="47" t="s">
        <v>115</v>
      </c>
      <c r="E71" s="48">
        <v>3963</v>
      </c>
      <c r="F71" s="48">
        <v>1931</v>
      </c>
      <c r="G71" s="48">
        <v>2032</v>
      </c>
      <c r="H71" s="79">
        <v>28555654.899999999</v>
      </c>
      <c r="I71" s="49"/>
      <c r="J71" s="43">
        <f t="shared" si="0"/>
        <v>0</v>
      </c>
      <c r="K71" s="44">
        <f t="shared" si="1"/>
        <v>3963</v>
      </c>
      <c r="M71" s="46"/>
      <c r="T71" s="174"/>
      <c r="U71" s="174"/>
      <c r="V71" s="174"/>
      <c r="W71" s="175"/>
    </row>
    <row r="72" spans="1:23" ht="16.149999999999999" customHeight="1">
      <c r="A72" s="39"/>
      <c r="B72" s="39"/>
      <c r="C72" s="76">
        <v>48</v>
      </c>
      <c r="D72" s="47" t="s">
        <v>116</v>
      </c>
      <c r="E72" s="48">
        <v>5129</v>
      </c>
      <c r="F72" s="48">
        <v>2537</v>
      </c>
      <c r="G72" s="48">
        <v>2592</v>
      </c>
      <c r="H72" s="79">
        <v>37742685.549999997</v>
      </c>
      <c r="I72" s="49"/>
      <c r="J72" s="43">
        <f t="shared" si="0"/>
        <v>0</v>
      </c>
      <c r="K72" s="44">
        <f t="shared" si="1"/>
        <v>5129</v>
      </c>
      <c r="M72" s="46"/>
      <c r="N72" s="56"/>
      <c r="T72" s="174"/>
      <c r="U72" s="174"/>
      <c r="V72" s="174"/>
      <c r="W72" s="175"/>
    </row>
    <row r="73" spans="1:23" s="28" customFormat="1" ht="16.149999999999999" customHeight="1">
      <c r="A73" s="39"/>
      <c r="B73" s="39"/>
      <c r="C73" s="77">
        <v>51</v>
      </c>
      <c r="D73" s="51" t="s">
        <v>75</v>
      </c>
      <c r="E73" s="52">
        <v>210</v>
      </c>
      <c r="F73" s="52">
        <v>98</v>
      </c>
      <c r="G73" s="52">
        <v>112</v>
      </c>
      <c r="H73" s="80">
        <v>1202547.0900000001</v>
      </c>
      <c r="I73" s="42"/>
      <c r="J73" s="43">
        <f t="shared" si="0"/>
        <v>0</v>
      </c>
      <c r="K73" s="44">
        <f t="shared" si="1"/>
        <v>210</v>
      </c>
      <c r="L73" s="45">
        <f>SUM(H73)</f>
        <v>1202547.0900000001</v>
      </c>
      <c r="M73" s="46">
        <f t="shared" si="2"/>
        <v>0</v>
      </c>
      <c r="T73" s="172"/>
      <c r="U73" s="172"/>
      <c r="V73" s="172"/>
      <c r="W73" s="173"/>
    </row>
    <row r="74" spans="1:23" s="28" customFormat="1" ht="16.149999999999999" customHeight="1">
      <c r="A74" s="39"/>
      <c r="B74" s="39"/>
      <c r="C74" s="77">
        <v>52</v>
      </c>
      <c r="D74" s="51" t="s">
        <v>76</v>
      </c>
      <c r="E74" s="52">
        <v>417</v>
      </c>
      <c r="F74" s="52">
        <v>187</v>
      </c>
      <c r="G74" s="52">
        <v>230</v>
      </c>
      <c r="H74" s="80">
        <v>2222534.9</v>
      </c>
      <c r="I74" s="42"/>
      <c r="J74" s="43">
        <f t="shared" si="0"/>
        <v>0</v>
      </c>
      <c r="K74" s="44">
        <f t="shared" si="1"/>
        <v>417</v>
      </c>
      <c r="L74" s="45">
        <f>SUM(H74)</f>
        <v>2222534.9</v>
      </c>
      <c r="M74" s="46">
        <f t="shared" si="2"/>
        <v>0</v>
      </c>
      <c r="T74" s="172"/>
      <c r="U74" s="172"/>
      <c r="V74" s="172"/>
      <c r="W74" s="173"/>
    </row>
    <row r="75" spans="1:23" ht="18.600000000000001" customHeight="1">
      <c r="A75" s="39"/>
      <c r="B75" s="39"/>
      <c r="C75" s="71"/>
      <c r="D75" s="70" t="s">
        <v>8</v>
      </c>
      <c r="E75" s="57">
        <v>227349</v>
      </c>
      <c r="F75" s="57">
        <v>108751</v>
      </c>
      <c r="G75" s="57">
        <v>118598</v>
      </c>
      <c r="H75" s="82">
        <v>1369131227.7099998</v>
      </c>
      <c r="I75" s="42"/>
      <c r="J75" s="43">
        <f t="shared" si="0"/>
        <v>0</v>
      </c>
      <c r="K75" s="44">
        <f t="shared" si="1"/>
        <v>227349</v>
      </c>
      <c r="L75" s="56">
        <f>SUM(L13:L74)</f>
        <v>1369131227.7099998</v>
      </c>
      <c r="M75" s="46">
        <f t="shared" si="2"/>
        <v>0</v>
      </c>
      <c r="T75" s="172"/>
      <c r="U75" s="172"/>
      <c r="V75" s="172"/>
      <c r="W75" s="173"/>
    </row>
    <row r="76" spans="1:23" ht="19.7" customHeight="1">
      <c r="A76" s="39"/>
      <c r="B76" s="39"/>
      <c r="C76" s="64" t="s">
        <v>9</v>
      </c>
      <c r="G76" s="58"/>
      <c r="H76" s="58"/>
      <c r="I76" s="59"/>
      <c r="J76" s="60"/>
      <c r="T76" s="176"/>
      <c r="U76" s="176"/>
      <c r="V76" s="176"/>
      <c r="W76" s="176"/>
    </row>
    <row r="77" spans="1:23" ht="19.7" customHeight="1">
      <c r="C77" s="193" t="s">
        <v>10</v>
      </c>
      <c r="D77" s="193"/>
      <c r="E77" s="193"/>
      <c r="F77" s="193"/>
      <c r="G77" s="193"/>
      <c r="H77" s="193"/>
      <c r="I77" s="61"/>
      <c r="J77" s="62"/>
    </row>
    <row r="78" spans="1:23" ht="19.7" customHeight="1">
      <c r="C78" s="193"/>
      <c r="D78" s="193"/>
      <c r="E78" s="193"/>
      <c r="F78" s="193"/>
      <c r="G78" s="193"/>
      <c r="H78" s="193"/>
      <c r="I78" s="61"/>
      <c r="J78" s="62"/>
    </row>
    <row r="79" spans="1:23">
      <c r="E79" s="63"/>
      <c r="F79" s="63"/>
      <c r="G79" s="64"/>
      <c r="H79" s="64"/>
      <c r="I79" s="65"/>
    </row>
    <row r="80" spans="1:23" hidden="1"/>
    <row r="81" spans="5:10" hidden="1">
      <c r="E81" s="66">
        <f t="shared" ref="E81:H81" si="3">E74+E73+E69+E65+E64+E63+E62+E61+E56+E53+E48+E42+E32+E31+E28+E27+E26+E22+E13</f>
        <v>227349</v>
      </c>
      <c r="F81" s="66">
        <f t="shared" si="3"/>
        <v>108751</v>
      </c>
      <c r="G81" s="66">
        <f t="shared" si="3"/>
        <v>118598</v>
      </c>
      <c r="H81" s="66">
        <f t="shared" si="3"/>
        <v>1369131227.7100003</v>
      </c>
      <c r="I81" s="67"/>
      <c r="J81" s="60"/>
    </row>
    <row r="82" spans="5:10" hidden="1">
      <c r="G82" s="68"/>
      <c r="H82" s="68"/>
      <c r="I82" s="69"/>
    </row>
    <row r="83" spans="5:10" hidden="1"/>
  </sheetData>
  <mergeCells count="9">
    <mergeCell ref="C77:H78"/>
    <mergeCell ref="C11:C12"/>
    <mergeCell ref="D6:H6"/>
    <mergeCell ref="D7:H7"/>
    <mergeCell ref="E10:G10"/>
    <mergeCell ref="E11:E12"/>
    <mergeCell ref="F11:F12"/>
    <mergeCell ref="G11:G12"/>
    <mergeCell ref="H11:H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R24" sqref="R24"/>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96" t="s">
        <v>4</v>
      </c>
      <c r="B1" s="196"/>
      <c r="C1" s="196"/>
      <c r="D1" s="196"/>
      <c r="E1" s="196"/>
      <c r="F1" s="196"/>
      <c r="G1" s="196"/>
      <c r="H1" s="196"/>
      <c r="I1" s="196"/>
      <c r="J1" s="196"/>
      <c r="K1" s="196"/>
      <c r="L1" s="196"/>
      <c r="M1" s="196"/>
      <c r="N1" s="196"/>
      <c r="O1" s="196"/>
      <c r="P1" s="196"/>
    </row>
    <row r="2" spans="1:16" ht="20.100000000000001" customHeight="1">
      <c r="A2" s="198" t="s">
        <v>121</v>
      </c>
      <c r="B2" s="198"/>
      <c r="C2" s="198"/>
      <c r="D2" s="198"/>
      <c r="E2" s="198"/>
      <c r="F2" s="198"/>
      <c r="G2" s="198"/>
      <c r="H2" s="198"/>
      <c r="I2" s="198"/>
      <c r="J2" s="198"/>
      <c r="K2" s="198"/>
      <c r="L2" s="198"/>
      <c r="M2" s="198"/>
      <c r="N2" s="198"/>
      <c r="O2" s="198"/>
      <c r="P2" s="198"/>
    </row>
    <row r="3" spans="1:16" s="119" customFormat="1" ht="21.4" customHeight="1">
      <c r="A3" s="198" t="s">
        <v>11</v>
      </c>
      <c r="B3" s="198"/>
      <c r="C3" s="198"/>
      <c r="D3" s="198"/>
      <c r="E3" s="198"/>
      <c r="F3" s="198"/>
      <c r="G3" s="198"/>
      <c r="H3" s="198"/>
      <c r="I3" s="198"/>
      <c r="J3" s="198"/>
      <c r="K3" s="198"/>
      <c r="L3" s="198"/>
      <c r="M3" s="198"/>
      <c r="N3" s="198"/>
      <c r="O3" s="198"/>
      <c r="P3" s="198"/>
    </row>
    <row r="4" spans="1:16" ht="23.25" customHeight="1">
      <c r="A4" s="120"/>
      <c r="B4" s="121"/>
      <c r="C4" s="198"/>
      <c r="D4" s="198"/>
      <c r="E4" s="198"/>
      <c r="F4" s="198"/>
      <c r="G4" s="199"/>
    </row>
    <row r="5" spans="1:16" s="12" customFormat="1" ht="15" customHeight="1">
      <c r="I5" s="122"/>
      <c r="J5" s="122"/>
    </row>
    <row r="6" spans="1:16" ht="20.25" customHeight="1">
      <c r="A6" s="176"/>
      <c r="B6" s="12"/>
      <c r="C6" s="12"/>
      <c r="D6" s="12"/>
      <c r="E6" s="12"/>
      <c r="F6" s="12"/>
      <c r="G6" s="12"/>
      <c r="I6" s="123"/>
      <c r="J6" s="124"/>
      <c r="K6" s="125"/>
      <c r="L6" s="125"/>
    </row>
    <row r="7" spans="1:16" ht="20.25" customHeight="1">
      <c r="A7" s="189" t="str">
        <f>'Totales y gasto'!$D$13</f>
        <v>Andalucía</v>
      </c>
      <c r="B7" s="188">
        <f>'Totales y gasto'!$E$13</f>
        <v>42525</v>
      </c>
      <c r="C7" s="12"/>
      <c r="D7" s="12"/>
      <c r="E7" s="12"/>
      <c r="F7" s="12"/>
      <c r="G7" s="12"/>
      <c r="I7" s="126"/>
      <c r="J7" s="127"/>
      <c r="K7" s="127"/>
      <c r="L7" s="127"/>
    </row>
    <row r="8" spans="1:16" ht="20.25" customHeight="1">
      <c r="A8" s="189" t="str">
        <f>'Totales y gasto'!$D$22</f>
        <v>Aragón</v>
      </c>
      <c r="B8" s="188">
        <f>'Totales y gasto'!$E$22</f>
        <v>7101</v>
      </c>
      <c r="C8" s="12"/>
      <c r="D8" s="12"/>
      <c r="E8" s="12"/>
      <c r="F8" s="12"/>
      <c r="G8" s="12"/>
      <c r="I8" s="126"/>
      <c r="J8" s="127"/>
      <c r="K8" s="127"/>
      <c r="L8" s="127"/>
    </row>
    <row r="9" spans="1:16" ht="20.25" customHeight="1">
      <c r="A9" s="189" t="str">
        <f>'Totales y gasto'!$D$26</f>
        <v>Asturias</v>
      </c>
      <c r="B9" s="188">
        <f>'Totales y gasto'!$E$26</f>
        <v>3289</v>
      </c>
      <c r="C9" s="12"/>
      <c r="D9" s="12"/>
      <c r="E9" s="12"/>
      <c r="F9" s="12"/>
      <c r="G9" s="12"/>
      <c r="I9" s="126"/>
      <c r="J9" s="127"/>
      <c r="K9" s="127"/>
      <c r="L9" s="127"/>
    </row>
    <row r="10" spans="1:16" ht="20.25" customHeight="1">
      <c r="A10" s="189" t="str">
        <f>'Totales y gasto'!$D$27</f>
        <v>Baleares</v>
      </c>
      <c r="B10" s="188">
        <f>'Totales y gasto'!$E$27</f>
        <v>6480</v>
      </c>
      <c r="C10" s="12"/>
      <c r="D10" s="12"/>
      <c r="E10" s="12"/>
      <c r="F10" s="12"/>
      <c r="G10" s="12"/>
      <c r="I10" s="126"/>
      <c r="J10" s="127"/>
      <c r="K10" s="127"/>
      <c r="L10" s="127"/>
    </row>
    <row r="11" spans="1:16" ht="20.25" customHeight="1">
      <c r="A11" s="189" t="str">
        <f>'Totales y gasto'!$D$28</f>
        <v>Canarias</v>
      </c>
      <c r="B11" s="188">
        <f>'Totales y gasto'!$E$28</f>
        <v>7750</v>
      </c>
      <c r="C11" s="12"/>
      <c r="D11" s="12"/>
      <c r="E11" s="12"/>
      <c r="F11" s="12"/>
      <c r="G11" s="12"/>
      <c r="I11" s="126"/>
      <c r="J11" s="127"/>
      <c r="K11" s="127"/>
      <c r="L11" s="127"/>
    </row>
    <row r="12" spans="1:16" ht="20.25" customHeight="1">
      <c r="A12" s="189" t="str">
        <f>'Totales y gasto'!$D$31</f>
        <v>Cantabria</v>
      </c>
      <c r="B12" s="188">
        <f>'Totales y gasto'!$E$31</f>
        <v>2328</v>
      </c>
      <c r="C12" s="12"/>
      <c r="D12" s="12"/>
      <c r="E12" s="12"/>
      <c r="F12" s="12"/>
      <c r="G12" s="12"/>
      <c r="I12" s="126"/>
      <c r="J12" s="127"/>
      <c r="K12" s="127"/>
      <c r="L12" s="127"/>
    </row>
    <row r="13" spans="1:16" ht="20.25" customHeight="1">
      <c r="A13" s="189" t="str">
        <f>'Totales y gasto'!$D$32</f>
        <v>Castilla y León</v>
      </c>
      <c r="B13" s="188">
        <f>'Totales y gasto'!$E$32</f>
        <v>9744</v>
      </c>
      <c r="C13" s="12"/>
      <c r="D13" s="12"/>
      <c r="E13" s="12"/>
      <c r="F13" s="12"/>
      <c r="G13" s="12"/>
      <c r="I13" s="126"/>
      <c r="J13" s="127"/>
      <c r="K13" s="127"/>
      <c r="L13" s="127"/>
    </row>
    <row r="14" spans="1:16" ht="20.25" customHeight="1">
      <c r="A14" s="189" t="str">
        <f>'Totales y gasto'!$D$42</f>
        <v>Castilla-La Mancha</v>
      </c>
      <c r="B14" s="188">
        <f>'Totales y gasto'!$E$42</f>
        <v>9758</v>
      </c>
      <c r="C14" s="12"/>
      <c r="D14" s="12"/>
      <c r="E14" s="12"/>
      <c r="F14" s="12"/>
      <c r="G14" s="12"/>
      <c r="I14" s="126"/>
      <c r="J14" s="127"/>
      <c r="K14" s="127"/>
      <c r="L14" s="127"/>
    </row>
    <row r="15" spans="1:16" ht="20.25" customHeight="1">
      <c r="A15" s="189" t="str">
        <f>'Totales y gasto'!$D$48</f>
        <v>Cataluña</v>
      </c>
      <c r="B15" s="188">
        <f>'Totales y gasto'!$E$48</f>
        <v>40482</v>
      </c>
      <c r="C15" s="12"/>
      <c r="D15" s="12"/>
      <c r="E15" s="12"/>
      <c r="F15" s="12"/>
      <c r="G15" s="12"/>
      <c r="I15" s="126"/>
      <c r="J15" s="127"/>
      <c r="K15" s="127"/>
      <c r="L15" s="127"/>
    </row>
    <row r="16" spans="1:16" ht="20.25" customHeight="1">
      <c r="A16" s="189" t="str">
        <f>'Totales y gasto'!$D$53</f>
        <v>Extremadura</v>
      </c>
      <c r="B16" s="188">
        <f>'Totales y gasto'!$E$53</f>
        <v>4934</v>
      </c>
      <c r="C16" s="12"/>
      <c r="D16" s="12"/>
      <c r="E16" s="12"/>
      <c r="F16" s="12"/>
      <c r="G16" s="12"/>
      <c r="I16" s="126"/>
      <c r="J16" s="127"/>
      <c r="K16" s="127"/>
      <c r="L16" s="127"/>
    </row>
    <row r="17" spans="1:12" ht="20.25" customHeight="1">
      <c r="A17" s="189" t="str">
        <f>'Totales y gasto'!$D$56</f>
        <v>Galicia</v>
      </c>
      <c r="B17" s="188">
        <f>'Totales y gasto'!$E$56</f>
        <v>10582</v>
      </c>
      <c r="C17" s="12"/>
      <c r="D17" s="12"/>
      <c r="E17" s="12"/>
      <c r="F17" s="12"/>
      <c r="G17" s="12"/>
      <c r="I17" s="126"/>
      <c r="J17" s="127"/>
      <c r="K17" s="127"/>
      <c r="L17" s="127"/>
    </row>
    <row r="18" spans="1:12" ht="20.25" customHeight="1">
      <c r="A18" s="189" t="str">
        <f>'Totales y gasto'!$D$61</f>
        <v>Madrid</v>
      </c>
      <c r="B18" s="188">
        <f>'Totales y gasto'!$E$61</f>
        <v>32402</v>
      </c>
      <c r="C18" s="12"/>
      <c r="D18" s="12"/>
      <c r="E18" s="12"/>
      <c r="F18" s="12"/>
      <c r="G18" s="12"/>
      <c r="I18" s="126"/>
      <c r="J18" s="127"/>
      <c r="K18" s="127"/>
      <c r="L18" s="127"/>
    </row>
    <row r="19" spans="1:12" ht="20.25" customHeight="1">
      <c r="A19" s="189" t="str">
        <f>'Totales y gasto'!$D$62</f>
        <v>Murcia</v>
      </c>
      <c r="B19" s="188">
        <f>'Totales y gasto'!$E$62</f>
        <v>8731</v>
      </c>
      <c r="C19" s="12"/>
      <c r="D19" s="12"/>
      <c r="E19" s="12"/>
      <c r="F19" s="12"/>
      <c r="G19" s="12"/>
      <c r="I19" s="126"/>
      <c r="J19" s="127"/>
      <c r="K19" s="127"/>
      <c r="L19" s="127"/>
    </row>
    <row r="20" spans="1:12" ht="20.25" customHeight="1">
      <c r="A20" s="189" t="str">
        <f>'Totales y gasto'!$D$63</f>
        <v>Navarra</v>
      </c>
      <c r="B20" s="188">
        <f>'Totales y gasto'!$E$63</f>
        <v>3769</v>
      </c>
      <c r="C20" s="12"/>
      <c r="D20" s="12"/>
      <c r="E20" s="12"/>
      <c r="F20" s="12"/>
      <c r="G20" s="12"/>
      <c r="I20" s="126"/>
      <c r="J20" s="127"/>
      <c r="K20" s="127"/>
      <c r="L20" s="127"/>
    </row>
    <row r="21" spans="1:12" ht="20.25" customHeight="1">
      <c r="A21" s="189" t="str">
        <f>'Totales y gasto'!$D$64</f>
        <v>La Rioja</v>
      </c>
      <c r="B21" s="188">
        <f>'Totales y gasto'!$E$64</f>
        <v>2126</v>
      </c>
      <c r="C21" s="12"/>
      <c r="D21" s="12"/>
      <c r="E21" s="12"/>
      <c r="F21" s="12"/>
      <c r="G21" s="12"/>
      <c r="I21" s="126"/>
      <c r="J21" s="127"/>
      <c r="K21" s="127"/>
      <c r="L21" s="127"/>
    </row>
    <row r="22" spans="1:12" ht="20.25" customHeight="1">
      <c r="A22" s="189" t="str">
        <f>'Totales y gasto'!$D$65</f>
        <v>Com. Valenciana</v>
      </c>
      <c r="B22" s="188">
        <f>'Totales y gasto'!$E$65</f>
        <v>24004</v>
      </c>
      <c r="C22" s="12"/>
      <c r="D22" s="12"/>
      <c r="E22" s="12"/>
      <c r="F22" s="12"/>
      <c r="G22" s="12"/>
      <c r="I22" s="126"/>
      <c r="J22" s="127"/>
      <c r="K22" s="127"/>
      <c r="L22" s="127"/>
    </row>
    <row r="23" spans="1:12" ht="20.25" customHeight="1">
      <c r="A23" s="189" t="str">
        <f>'Totales y gasto'!$D$69</f>
        <v>País Vasco</v>
      </c>
      <c r="B23" s="188">
        <f>'Totales y gasto'!$E$69</f>
        <v>10717</v>
      </c>
      <c r="C23" s="12"/>
      <c r="D23" s="12"/>
      <c r="E23" s="12"/>
      <c r="F23" s="12"/>
      <c r="G23" s="12"/>
      <c r="I23" s="126"/>
      <c r="J23" s="127"/>
      <c r="K23" s="127"/>
      <c r="L23" s="127"/>
    </row>
    <row r="24" spans="1:12" ht="20.25" customHeight="1">
      <c r="A24" s="189" t="str">
        <f>'Totales y gasto'!$D$73</f>
        <v>Ceuta</v>
      </c>
      <c r="B24" s="188">
        <f>'Totales y gasto'!$E$73</f>
        <v>210</v>
      </c>
      <c r="C24" s="12"/>
      <c r="D24" s="12"/>
      <c r="E24" s="12"/>
      <c r="F24" s="12"/>
      <c r="G24" s="12"/>
      <c r="I24" s="126"/>
      <c r="J24" s="127"/>
      <c r="K24" s="127"/>
      <c r="L24" s="127"/>
    </row>
    <row r="25" spans="1:12" ht="20.25" customHeight="1">
      <c r="A25" s="189" t="str">
        <f>'Totales y gasto'!$D$74</f>
        <v>Melilla</v>
      </c>
      <c r="B25" s="188">
        <f>'Totales y gasto'!$E$74</f>
        <v>417</v>
      </c>
      <c r="C25" s="12"/>
      <c r="D25" s="12"/>
      <c r="E25" s="12"/>
      <c r="F25" s="12"/>
      <c r="G25" s="12"/>
      <c r="I25" s="126"/>
      <c r="J25" s="127"/>
      <c r="K25" s="127"/>
      <c r="L25" s="127"/>
    </row>
    <row r="26" spans="1:12" ht="20.25" customHeight="1">
      <c r="A26" s="12"/>
      <c r="B26" s="12"/>
      <c r="C26" s="12"/>
      <c r="D26" s="12"/>
      <c r="E26" s="12"/>
      <c r="F26" s="12"/>
      <c r="G26" s="12"/>
      <c r="I26" s="128"/>
      <c r="J26" s="129"/>
      <c r="K26" s="129"/>
      <c r="L26" s="129"/>
    </row>
    <row r="27" spans="1:12" ht="20.25" customHeight="1">
      <c r="A27" s="12"/>
      <c r="B27" s="188">
        <f>'Totales y gasto'!$E$75</f>
        <v>227349</v>
      </c>
      <c r="C27" s="12"/>
      <c r="D27" s="12"/>
      <c r="E27" s="12"/>
      <c r="F27" s="12"/>
      <c r="G27" s="12"/>
    </row>
    <row r="28" spans="1:12" ht="20.25" customHeight="1">
      <c r="A28" s="12"/>
      <c r="B28" s="12"/>
      <c r="C28" s="12"/>
      <c r="D28" s="12"/>
      <c r="E28" s="12"/>
      <c r="F28" s="12"/>
      <c r="G28" s="12"/>
      <c r="J28" s="117"/>
      <c r="K28" s="117"/>
      <c r="L28" s="117"/>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132" customFormat="1" ht="21.75" customHeight="1">
      <c r="A36" s="13"/>
      <c r="B36" s="130" t="s">
        <v>8</v>
      </c>
      <c r="C36" s="131">
        <f>B27</f>
        <v>227349</v>
      </c>
      <c r="D36" s="12"/>
      <c r="E36" s="13"/>
      <c r="F36" s="12"/>
      <c r="G36" s="13"/>
    </row>
    <row r="37" spans="1:16" ht="19.7" customHeight="1">
      <c r="D37" s="58"/>
      <c r="E37" s="58"/>
      <c r="F37" s="59"/>
      <c r="G37" s="60"/>
    </row>
    <row r="38" spans="1:16" s="119" customFormat="1" ht="19.7" customHeight="1">
      <c r="A38" s="16" t="s">
        <v>9</v>
      </c>
      <c r="B38" s="16"/>
      <c r="C38" s="16"/>
      <c r="D38" s="133"/>
      <c r="E38" s="133"/>
      <c r="F38" s="134"/>
      <c r="G38" s="135"/>
    </row>
    <row r="39" spans="1:16" s="119" customFormat="1" ht="19.7" customHeight="1">
      <c r="A39" s="207" t="s">
        <v>10</v>
      </c>
      <c r="B39" s="207"/>
      <c r="C39" s="207"/>
      <c r="D39" s="207"/>
      <c r="E39" s="207"/>
      <c r="F39" s="207"/>
      <c r="G39" s="207"/>
      <c r="H39" s="207"/>
      <c r="I39" s="207"/>
      <c r="J39" s="207"/>
      <c r="K39" s="207"/>
      <c r="L39" s="207"/>
      <c r="M39" s="207"/>
      <c r="N39" s="207"/>
      <c r="O39" s="207"/>
      <c r="P39" s="207"/>
    </row>
    <row r="40" spans="1:16" s="119" customFormat="1" ht="19.7" customHeight="1">
      <c r="A40" s="207"/>
      <c r="B40" s="207"/>
      <c r="C40" s="207"/>
      <c r="D40" s="207"/>
      <c r="E40" s="207"/>
      <c r="F40" s="207"/>
      <c r="G40" s="207"/>
      <c r="H40" s="207"/>
      <c r="I40" s="207"/>
      <c r="J40" s="207"/>
      <c r="K40" s="207"/>
      <c r="L40" s="207"/>
      <c r="M40" s="207"/>
      <c r="N40" s="207"/>
      <c r="O40" s="207"/>
      <c r="P40" s="207"/>
    </row>
    <row r="41" spans="1:16" s="119" customFormat="1" ht="15">
      <c r="A41" s="16"/>
      <c r="B41" s="16"/>
      <c r="C41" s="16"/>
      <c r="D41" s="16"/>
      <c r="E41" s="16"/>
      <c r="F41" s="16"/>
      <c r="G41" s="16"/>
    </row>
    <row r="42" spans="1:16" ht="19.7" customHeight="1">
      <c r="A42" s="208"/>
      <c r="B42" s="208"/>
      <c r="C42" s="208"/>
      <c r="D42" s="208"/>
      <c r="E42" s="208"/>
      <c r="F42" s="208"/>
      <c r="G42" s="62"/>
    </row>
    <row r="43" spans="1:16" ht="19.7" customHeight="1">
      <c r="A43" s="208"/>
      <c r="B43" s="208"/>
      <c r="C43" s="208"/>
      <c r="D43" s="208"/>
      <c r="E43" s="208"/>
      <c r="F43" s="208"/>
      <c r="G43" s="62"/>
    </row>
    <row r="159" spans="3:3" ht="42">
      <c r="C159" s="13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A90"/>
  <sheetViews>
    <sheetView showGridLines="0" showRowColHeaders="0" topLeftCell="B4" zoomScaleNormal="100" workbookViewId="0">
      <pane ySplit="7" topLeftCell="A11" activePane="bottomLeft" state="frozen"/>
      <selection activeCell="C25" sqref="C25"/>
      <selection pane="bottomLeft" activeCell="F33" sqref="F33"/>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83" customFormat="1" ht="18.95" customHeight="1">
      <c r="D4" s="213" t="s">
        <v>12</v>
      </c>
      <c r="E4" s="214"/>
      <c r="F4" s="214"/>
      <c r="G4" s="214"/>
      <c r="H4" s="214"/>
      <c r="I4" s="214"/>
      <c r="J4" s="214"/>
      <c r="K4" s="214"/>
      <c r="L4" s="214"/>
      <c r="M4" s="214"/>
      <c r="N4" s="214"/>
      <c r="O4" s="84"/>
    </row>
    <row r="5" spans="1:27" s="83" customFormat="1" ht="19.7" customHeight="1">
      <c r="D5" s="215" t="s">
        <v>13</v>
      </c>
      <c r="E5" s="214"/>
      <c r="F5" s="214"/>
      <c r="G5" s="214"/>
      <c r="H5" s="214"/>
      <c r="I5" s="214"/>
      <c r="J5" s="214"/>
      <c r="K5" s="214"/>
      <c r="L5" s="214"/>
      <c r="M5" s="214"/>
      <c r="N5" s="214"/>
      <c r="O5" s="85"/>
    </row>
    <row r="6" spans="1:27" s="83" customFormat="1" ht="18.75">
      <c r="D6" s="215" t="s">
        <v>14</v>
      </c>
      <c r="E6" s="216"/>
      <c r="F6" s="216"/>
      <c r="G6" s="216"/>
      <c r="H6" s="216"/>
      <c r="I6" s="216"/>
      <c r="J6" s="216"/>
      <c r="K6" s="216"/>
      <c r="L6" s="216"/>
      <c r="M6" s="216"/>
      <c r="N6" s="216"/>
      <c r="O6" s="84"/>
    </row>
    <row r="7" spans="1:27" s="86" customFormat="1" ht="18.600000000000001" customHeight="1">
      <c r="D7" s="217" t="s">
        <v>123</v>
      </c>
      <c r="E7" s="199"/>
      <c r="F7" s="199"/>
      <c r="G7" s="199"/>
      <c r="H7" s="199"/>
      <c r="I7" s="199"/>
      <c r="J7" s="199"/>
      <c r="K7" s="199"/>
      <c r="L7" s="199"/>
      <c r="M7" s="199"/>
      <c r="N7" s="199"/>
      <c r="O7" s="87"/>
    </row>
    <row r="8" spans="1:27" s="86" customFormat="1" ht="4.7" customHeight="1">
      <c r="E8" s="88"/>
      <c r="F8" s="88"/>
      <c r="G8" s="88"/>
      <c r="H8" s="88"/>
      <c r="I8" s="88"/>
      <c r="J8" s="88"/>
      <c r="K8" s="88"/>
      <c r="L8" s="88"/>
    </row>
    <row r="9" spans="1:27" s="89" customFormat="1" ht="17.850000000000001" customHeight="1">
      <c r="C9" s="194" t="s">
        <v>103</v>
      </c>
      <c r="D9" s="90"/>
      <c r="E9" s="218" t="s">
        <v>15</v>
      </c>
      <c r="F9" s="219"/>
      <c r="G9" s="219"/>
      <c r="H9" s="219"/>
      <c r="I9" s="218" t="s">
        <v>16</v>
      </c>
      <c r="J9" s="219"/>
      <c r="K9" s="219"/>
      <c r="L9" s="220"/>
      <c r="M9" s="221" t="s">
        <v>17</v>
      </c>
      <c r="N9" s="222"/>
    </row>
    <row r="10" spans="1:27" s="91" customFormat="1" ht="40.9" customHeight="1">
      <c r="C10" s="195"/>
      <c r="D10" s="92"/>
      <c r="E10" s="93" t="s">
        <v>18</v>
      </c>
      <c r="F10" s="94" t="s">
        <v>19</v>
      </c>
      <c r="G10" s="94" t="s">
        <v>20</v>
      </c>
      <c r="H10" s="95" t="s">
        <v>19</v>
      </c>
      <c r="I10" s="96" t="s">
        <v>18</v>
      </c>
      <c r="J10" s="97" t="s">
        <v>19</v>
      </c>
      <c r="K10" s="98" t="s">
        <v>20</v>
      </c>
      <c r="L10" s="99" t="s">
        <v>19</v>
      </c>
      <c r="M10" s="100" t="s">
        <v>21</v>
      </c>
      <c r="N10" s="101" t="s">
        <v>19</v>
      </c>
    </row>
    <row r="11" spans="1:27" s="28" customFormat="1" ht="15.75" customHeight="1">
      <c r="A11" s="91"/>
      <c r="B11" s="91"/>
      <c r="C11" s="40"/>
      <c r="D11" s="102" t="s">
        <v>22</v>
      </c>
      <c r="E11" s="41">
        <v>19146</v>
      </c>
      <c r="F11" s="103">
        <v>111.47842891465581</v>
      </c>
      <c r="G11" s="41">
        <v>36</v>
      </c>
      <c r="H11" s="103">
        <v>98.722222222222229</v>
      </c>
      <c r="I11" s="41">
        <v>39</v>
      </c>
      <c r="J11" s="103">
        <v>42.358974358974358</v>
      </c>
      <c r="K11" s="41"/>
      <c r="L11" s="103"/>
      <c r="M11" s="41">
        <v>43</v>
      </c>
      <c r="N11" s="103">
        <v>14.906976744186046</v>
      </c>
      <c r="O11" s="44"/>
      <c r="P11" s="104"/>
      <c r="Q11" s="39"/>
      <c r="R11" s="39"/>
      <c r="S11" s="39"/>
      <c r="T11" s="39"/>
    </row>
    <row r="12" spans="1:27" ht="15.75">
      <c r="A12" s="91"/>
      <c r="B12" s="91"/>
      <c r="C12" s="72">
        <v>4</v>
      </c>
      <c r="D12" s="105" t="s">
        <v>23</v>
      </c>
      <c r="E12" s="106">
        <v>1988</v>
      </c>
      <c r="F12" s="107">
        <v>111.10110663983903</v>
      </c>
      <c r="G12" s="106">
        <v>3</v>
      </c>
      <c r="H12" s="107">
        <v>102.66666666666667</v>
      </c>
      <c r="I12" s="106">
        <v>8</v>
      </c>
      <c r="J12" s="107">
        <v>42</v>
      </c>
      <c r="K12" s="106"/>
      <c r="L12" s="107"/>
      <c r="M12" s="106">
        <v>2</v>
      </c>
      <c r="N12" s="107">
        <v>7</v>
      </c>
      <c r="O12" s="63"/>
      <c r="P12" s="68"/>
      <c r="Q12" s="39"/>
      <c r="R12" s="39"/>
      <c r="S12" s="39"/>
      <c r="T12" s="39"/>
    </row>
    <row r="13" spans="1:27" ht="15.75">
      <c r="A13" s="91"/>
      <c r="B13" s="91"/>
      <c r="C13" s="72">
        <v>11</v>
      </c>
      <c r="D13" s="105" t="s">
        <v>24</v>
      </c>
      <c r="E13" s="106">
        <v>2334</v>
      </c>
      <c r="F13" s="107">
        <v>111.46786632390746</v>
      </c>
      <c r="G13" s="106">
        <v>3</v>
      </c>
      <c r="H13" s="107">
        <v>98</v>
      </c>
      <c r="I13" s="106">
        <v>6</v>
      </c>
      <c r="J13" s="107">
        <v>44.333333333333336</v>
      </c>
      <c r="K13" s="106"/>
      <c r="L13" s="107"/>
      <c r="M13" s="106">
        <v>3</v>
      </c>
      <c r="N13" s="107">
        <v>14</v>
      </c>
      <c r="O13" s="63"/>
      <c r="P13" s="68"/>
      <c r="Q13" s="177"/>
      <c r="R13" s="177"/>
      <c r="S13" s="177"/>
      <c r="T13" s="177"/>
      <c r="U13" s="176"/>
      <c r="V13" s="176"/>
      <c r="W13" s="176"/>
      <c r="X13" s="176"/>
      <c r="Y13" s="176"/>
      <c r="Z13" s="176"/>
      <c r="AA13" s="176"/>
    </row>
    <row r="14" spans="1:27" ht="15.75">
      <c r="A14" s="91"/>
      <c r="B14" s="91"/>
      <c r="C14" s="72">
        <v>14</v>
      </c>
      <c r="D14" s="105" t="s">
        <v>25</v>
      </c>
      <c r="E14" s="106">
        <v>1744</v>
      </c>
      <c r="F14" s="107">
        <v>111.82970183486239</v>
      </c>
      <c r="G14" s="106">
        <v>1</v>
      </c>
      <c r="H14" s="107">
        <v>98</v>
      </c>
      <c r="I14" s="106">
        <v>2</v>
      </c>
      <c r="J14" s="107">
        <v>42</v>
      </c>
      <c r="K14" s="106"/>
      <c r="L14" s="107"/>
      <c r="M14" s="106">
        <v>1</v>
      </c>
      <c r="N14" s="107">
        <v>14</v>
      </c>
      <c r="O14" s="63"/>
      <c r="P14" s="68"/>
      <c r="Q14" s="178"/>
      <c r="R14" s="179"/>
      <c r="S14" s="178"/>
      <c r="T14" s="179"/>
      <c r="U14" s="178"/>
      <c r="V14" s="179"/>
      <c r="W14" s="178"/>
      <c r="X14" s="179"/>
      <c r="Y14" s="178"/>
      <c r="Z14" s="179"/>
      <c r="AA14" s="176"/>
    </row>
    <row r="15" spans="1:27" ht="15.75">
      <c r="A15" s="91"/>
      <c r="B15" s="91"/>
      <c r="C15" s="72">
        <v>18</v>
      </c>
      <c r="D15" s="105" t="s">
        <v>26</v>
      </c>
      <c r="E15" s="106">
        <v>2024</v>
      </c>
      <c r="F15" s="107">
        <v>111.76383399209486</v>
      </c>
      <c r="G15" s="106">
        <v>6</v>
      </c>
      <c r="H15" s="107">
        <v>89.833333333333329</v>
      </c>
      <c r="I15" s="106">
        <v>2</v>
      </c>
      <c r="J15" s="107">
        <v>42</v>
      </c>
      <c r="K15" s="106"/>
      <c r="L15" s="107"/>
      <c r="M15" s="106">
        <v>7</v>
      </c>
      <c r="N15" s="107">
        <v>13</v>
      </c>
      <c r="O15" s="63"/>
      <c r="P15" s="68"/>
      <c r="Q15" s="180"/>
      <c r="R15" s="181"/>
      <c r="S15" s="180"/>
      <c r="T15" s="181"/>
      <c r="U15" s="180"/>
      <c r="V15" s="181"/>
      <c r="W15" s="180"/>
      <c r="X15" s="181"/>
      <c r="Y15" s="180"/>
      <c r="Z15" s="181"/>
      <c r="AA15" s="176"/>
    </row>
    <row r="16" spans="1:27" ht="15.75">
      <c r="A16" s="91"/>
      <c r="B16" s="91"/>
      <c r="C16" s="72">
        <v>21</v>
      </c>
      <c r="D16" s="105" t="s">
        <v>27</v>
      </c>
      <c r="E16" s="106">
        <v>1406</v>
      </c>
      <c r="F16" s="107">
        <v>111.39758179231863</v>
      </c>
      <c r="G16" s="106">
        <v>3</v>
      </c>
      <c r="H16" s="107">
        <v>98</v>
      </c>
      <c r="I16" s="106">
        <v>3</v>
      </c>
      <c r="J16" s="107">
        <v>42</v>
      </c>
      <c r="K16" s="106"/>
      <c r="L16" s="107"/>
      <c r="M16" s="106">
        <v>4</v>
      </c>
      <c r="N16" s="107">
        <v>10.5</v>
      </c>
      <c r="O16" s="63"/>
      <c r="P16" s="68"/>
      <c r="Q16" s="180"/>
      <c r="R16" s="181"/>
      <c r="S16" s="180"/>
      <c r="T16" s="181"/>
      <c r="U16" s="180"/>
      <c r="V16" s="181"/>
      <c r="W16" s="180"/>
      <c r="X16" s="181"/>
      <c r="Y16" s="180"/>
      <c r="Z16" s="181"/>
      <c r="AA16" s="176"/>
    </row>
    <row r="17" spans="1:27" ht="15.75">
      <c r="A17" s="91"/>
      <c r="B17" s="91"/>
      <c r="C17" s="72">
        <v>23</v>
      </c>
      <c r="D17" s="105" t="s">
        <v>28</v>
      </c>
      <c r="E17" s="106">
        <v>1353</v>
      </c>
      <c r="F17" s="107">
        <v>111.7139689578714</v>
      </c>
      <c r="G17" s="106">
        <v>2</v>
      </c>
      <c r="H17" s="107">
        <v>143</v>
      </c>
      <c r="I17" s="106">
        <v>4</v>
      </c>
      <c r="J17" s="107">
        <v>42</v>
      </c>
      <c r="K17" s="106"/>
      <c r="L17" s="107"/>
      <c r="M17" s="106">
        <v>3</v>
      </c>
      <c r="N17" s="107">
        <v>32.666666666666664</v>
      </c>
      <c r="O17" s="63"/>
      <c r="P17" s="68"/>
      <c r="Q17" s="180"/>
      <c r="R17" s="181"/>
      <c r="S17" s="180"/>
      <c r="T17" s="181"/>
      <c r="U17" s="180"/>
      <c r="V17" s="181"/>
      <c r="W17" s="180"/>
      <c r="X17" s="181"/>
      <c r="Y17" s="180"/>
      <c r="Z17" s="181"/>
      <c r="AA17" s="176"/>
    </row>
    <row r="18" spans="1:27" ht="15.75">
      <c r="A18" s="91"/>
      <c r="B18" s="91"/>
      <c r="C18" s="72">
        <v>29</v>
      </c>
      <c r="D18" s="105" t="s">
        <v>29</v>
      </c>
      <c r="E18" s="106">
        <v>3430</v>
      </c>
      <c r="F18" s="107">
        <v>111.01399416909621</v>
      </c>
      <c r="G18" s="106">
        <v>11</v>
      </c>
      <c r="H18" s="107">
        <v>95.454545454545453</v>
      </c>
      <c r="I18" s="106">
        <v>9</v>
      </c>
      <c r="J18" s="107">
        <v>42</v>
      </c>
      <c r="K18" s="106"/>
      <c r="L18" s="107"/>
      <c r="M18" s="106">
        <v>14</v>
      </c>
      <c r="N18" s="107">
        <v>15.285714285714286</v>
      </c>
      <c r="O18" s="63"/>
      <c r="P18" s="68"/>
      <c r="Q18" s="180"/>
      <c r="R18" s="181"/>
      <c r="S18" s="180"/>
      <c r="T18" s="181"/>
      <c r="U18" s="180"/>
      <c r="V18" s="181"/>
      <c r="W18" s="180"/>
      <c r="X18" s="181"/>
      <c r="Y18" s="180"/>
      <c r="Z18" s="181"/>
      <c r="AA18" s="176"/>
    </row>
    <row r="19" spans="1:27" ht="15.75">
      <c r="A19" s="91"/>
      <c r="B19" s="91"/>
      <c r="C19" s="72">
        <v>41</v>
      </c>
      <c r="D19" s="105" t="s">
        <v>30</v>
      </c>
      <c r="E19" s="106">
        <v>4867</v>
      </c>
      <c r="F19" s="107">
        <v>111.67824121635505</v>
      </c>
      <c r="G19" s="106">
        <v>7</v>
      </c>
      <c r="H19" s="107">
        <v>97.857142857142861</v>
      </c>
      <c r="I19" s="106">
        <v>5</v>
      </c>
      <c r="J19" s="107">
        <v>42</v>
      </c>
      <c r="K19" s="106"/>
      <c r="L19" s="107"/>
      <c r="M19" s="106">
        <v>9</v>
      </c>
      <c r="N19" s="107">
        <v>14</v>
      </c>
      <c r="O19" s="63"/>
      <c r="P19" s="68"/>
      <c r="Q19" s="180"/>
      <c r="R19" s="181"/>
      <c r="S19" s="180"/>
      <c r="T19" s="181"/>
      <c r="U19" s="180"/>
      <c r="V19" s="181"/>
      <c r="W19" s="180"/>
      <c r="X19" s="181"/>
      <c r="Y19" s="180"/>
      <c r="Z19" s="181"/>
      <c r="AA19" s="176"/>
    </row>
    <row r="20" spans="1:27" s="28" customFormat="1" ht="15.75">
      <c r="A20" s="91"/>
      <c r="B20" s="91"/>
      <c r="C20" s="73"/>
      <c r="D20" s="108" t="s">
        <v>31</v>
      </c>
      <c r="E20" s="52">
        <v>2920</v>
      </c>
      <c r="F20" s="109">
        <v>109.42568493150685</v>
      </c>
      <c r="G20" s="52">
        <v>11</v>
      </c>
      <c r="H20" s="109">
        <v>94.818181818181813</v>
      </c>
      <c r="I20" s="52">
        <v>3</v>
      </c>
      <c r="J20" s="109">
        <v>42</v>
      </c>
      <c r="K20" s="52"/>
      <c r="L20" s="109"/>
      <c r="M20" s="52">
        <v>11</v>
      </c>
      <c r="N20" s="109">
        <v>13.363636363636363</v>
      </c>
      <c r="O20" s="44"/>
      <c r="P20" s="104"/>
      <c r="Q20" s="180"/>
      <c r="R20" s="181"/>
      <c r="S20" s="180"/>
      <c r="T20" s="181"/>
      <c r="U20" s="180"/>
      <c r="V20" s="181"/>
      <c r="W20" s="180"/>
      <c r="X20" s="181"/>
      <c r="Y20" s="180"/>
      <c r="Z20" s="181"/>
      <c r="AA20" s="182"/>
    </row>
    <row r="21" spans="1:27" ht="15.75">
      <c r="A21" s="91"/>
      <c r="B21" s="91"/>
      <c r="C21" s="74">
        <v>22</v>
      </c>
      <c r="D21" s="105" t="s">
        <v>32</v>
      </c>
      <c r="E21" s="106">
        <v>507</v>
      </c>
      <c r="F21" s="107">
        <v>110.28402366863905</v>
      </c>
      <c r="G21" s="106">
        <v>1</v>
      </c>
      <c r="H21" s="107">
        <v>98</v>
      </c>
      <c r="I21" s="106"/>
      <c r="J21" s="107"/>
      <c r="K21" s="106"/>
      <c r="L21" s="107"/>
      <c r="M21" s="106">
        <v>1</v>
      </c>
      <c r="N21" s="107">
        <v>14</v>
      </c>
      <c r="O21" s="63"/>
      <c r="P21" s="68"/>
      <c r="Q21" s="180"/>
      <c r="R21" s="181"/>
      <c r="S21" s="180"/>
      <c r="T21" s="181"/>
      <c r="U21" s="180"/>
      <c r="V21" s="181"/>
      <c r="W21" s="180"/>
      <c r="X21" s="181"/>
      <c r="Y21" s="180"/>
      <c r="Z21" s="181"/>
      <c r="AA21" s="176"/>
    </row>
    <row r="22" spans="1:27" ht="15.75">
      <c r="A22" s="91"/>
      <c r="B22" s="91"/>
      <c r="C22" s="74">
        <v>44</v>
      </c>
      <c r="D22" s="105" t="s">
        <v>33</v>
      </c>
      <c r="E22" s="106">
        <v>275</v>
      </c>
      <c r="F22" s="107">
        <v>110.18909090909091</v>
      </c>
      <c r="G22" s="106">
        <v>1</v>
      </c>
      <c r="H22" s="107">
        <v>98</v>
      </c>
      <c r="I22" s="106"/>
      <c r="J22" s="107"/>
      <c r="K22" s="106"/>
      <c r="L22" s="107"/>
      <c r="M22" s="106">
        <v>1</v>
      </c>
      <c r="N22" s="107">
        <v>14</v>
      </c>
      <c r="O22" s="63"/>
      <c r="P22" s="68"/>
      <c r="Q22" s="180"/>
      <c r="R22" s="181"/>
      <c r="S22" s="180"/>
      <c r="T22" s="181"/>
      <c r="U22" s="180"/>
      <c r="V22" s="181"/>
      <c r="W22" s="180"/>
      <c r="X22" s="181"/>
      <c r="Y22" s="180"/>
      <c r="Z22" s="181"/>
      <c r="AA22" s="176"/>
    </row>
    <row r="23" spans="1:27" ht="15.75">
      <c r="A23" s="91"/>
      <c r="B23" s="91"/>
      <c r="C23" s="74">
        <v>50</v>
      </c>
      <c r="D23" s="105" t="s">
        <v>34</v>
      </c>
      <c r="E23" s="106">
        <v>2138</v>
      </c>
      <c r="F23" s="107">
        <v>109.12394761459308</v>
      </c>
      <c r="G23" s="106">
        <v>9</v>
      </c>
      <c r="H23" s="107">
        <v>94.111111111111114</v>
      </c>
      <c r="I23" s="106">
        <v>3</v>
      </c>
      <c r="J23" s="107">
        <v>42</v>
      </c>
      <c r="K23" s="106"/>
      <c r="L23" s="107"/>
      <c r="M23" s="106">
        <v>9</v>
      </c>
      <c r="N23" s="107">
        <v>13.222222222222221</v>
      </c>
      <c r="O23" s="63"/>
      <c r="P23" s="68"/>
      <c r="Q23" s="178"/>
      <c r="R23" s="179"/>
      <c r="S23" s="178"/>
      <c r="T23" s="179"/>
      <c r="U23" s="178"/>
      <c r="V23" s="179"/>
      <c r="W23" s="178"/>
      <c r="X23" s="179"/>
      <c r="Y23" s="178"/>
      <c r="Z23" s="179"/>
      <c r="AA23" s="176"/>
    </row>
    <row r="24" spans="1:27" s="28" customFormat="1" ht="15.75">
      <c r="A24" s="91"/>
      <c r="B24" s="91"/>
      <c r="C24" s="73">
        <v>33</v>
      </c>
      <c r="D24" s="108" t="s">
        <v>35</v>
      </c>
      <c r="E24" s="52">
        <v>1489</v>
      </c>
      <c r="F24" s="109">
        <v>109.90597716588314</v>
      </c>
      <c r="G24" s="52">
        <v>10</v>
      </c>
      <c r="H24" s="109">
        <v>81.8</v>
      </c>
      <c r="I24" s="52">
        <v>1</v>
      </c>
      <c r="J24" s="109">
        <v>42</v>
      </c>
      <c r="K24" s="52"/>
      <c r="L24" s="109"/>
      <c r="M24" s="52">
        <v>10</v>
      </c>
      <c r="N24" s="109">
        <v>14.5</v>
      </c>
      <c r="O24" s="44"/>
      <c r="P24" s="104"/>
      <c r="Q24" s="180"/>
      <c r="R24" s="181"/>
      <c r="S24" s="180"/>
      <c r="T24" s="181"/>
      <c r="U24" s="180"/>
      <c r="V24" s="181"/>
      <c r="W24" s="180"/>
      <c r="X24" s="181"/>
      <c r="Y24" s="180"/>
      <c r="Z24" s="181"/>
      <c r="AA24" s="182"/>
    </row>
    <row r="25" spans="1:27" s="28" customFormat="1" ht="15.75">
      <c r="A25" s="91"/>
      <c r="B25" s="91"/>
      <c r="C25" s="75">
        <v>7</v>
      </c>
      <c r="D25" s="108" t="s">
        <v>36</v>
      </c>
      <c r="E25" s="52">
        <v>2949</v>
      </c>
      <c r="F25" s="109">
        <v>109.65038996269922</v>
      </c>
      <c r="G25" s="52">
        <v>4</v>
      </c>
      <c r="H25" s="109">
        <v>56</v>
      </c>
      <c r="I25" s="52"/>
      <c r="J25" s="109"/>
      <c r="K25" s="52"/>
      <c r="L25" s="109"/>
      <c r="M25" s="52">
        <v>6</v>
      </c>
      <c r="N25" s="109">
        <v>23.333333333333332</v>
      </c>
      <c r="O25" s="44"/>
      <c r="P25" s="104"/>
      <c r="Q25" s="180"/>
      <c r="R25" s="181"/>
      <c r="S25" s="180"/>
      <c r="T25" s="181"/>
      <c r="U25" s="180"/>
      <c r="V25" s="181"/>
      <c r="W25" s="180"/>
      <c r="X25" s="181"/>
      <c r="Y25" s="180"/>
      <c r="Z25" s="181"/>
      <c r="AA25" s="182"/>
    </row>
    <row r="26" spans="1:27" s="28" customFormat="1" ht="15.75">
      <c r="A26" s="91"/>
      <c r="B26" s="91"/>
      <c r="C26" s="73"/>
      <c r="D26" s="108" t="s">
        <v>37</v>
      </c>
      <c r="E26" s="52">
        <v>3733</v>
      </c>
      <c r="F26" s="109">
        <v>111.68577551567104</v>
      </c>
      <c r="G26" s="52">
        <v>15</v>
      </c>
      <c r="H26" s="109">
        <v>92.6</v>
      </c>
      <c r="I26" s="52">
        <v>8</v>
      </c>
      <c r="J26" s="109">
        <v>43.75</v>
      </c>
      <c r="K26" s="52"/>
      <c r="L26" s="109"/>
      <c r="M26" s="52">
        <v>16</v>
      </c>
      <c r="N26" s="109">
        <v>14</v>
      </c>
      <c r="O26" s="44"/>
      <c r="P26" s="104"/>
      <c r="Q26" s="180"/>
      <c r="R26" s="181"/>
      <c r="S26" s="180"/>
      <c r="T26" s="181"/>
      <c r="U26" s="180"/>
      <c r="V26" s="181"/>
      <c r="W26" s="180"/>
      <c r="X26" s="181"/>
      <c r="Y26" s="180"/>
      <c r="Z26" s="181"/>
      <c r="AA26" s="182"/>
    </row>
    <row r="27" spans="1:27" ht="15.75">
      <c r="A27" s="91"/>
      <c r="B27" s="91"/>
      <c r="C27" s="74">
        <v>35</v>
      </c>
      <c r="D27" s="105" t="s">
        <v>38</v>
      </c>
      <c r="E27" s="106">
        <v>2002</v>
      </c>
      <c r="F27" s="107">
        <v>111.79170829170829</v>
      </c>
      <c r="G27" s="106">
        <v>10</v>
      </c>
      <c r="H27" s="107">
        <v>89.9</v>
      </c>
      <c r="I27" s="106">
        <v>6</v>
      </c>
      <c r="J27" s="107">
        <v>44.333333333333336</v>
      </c>
      <c r="K27" s="106"/>
      <c r="L27" s="107"/>
      <c r="M27" s="106">
        <v>11</v>
      </c>
      <c r="N27" s="107">
        <v>14</v>
      </c>
      <c r="O27" s="63"/>
      <c r="P27" s="68"/>
      <c r="Q27" s="178"/>
      <c r="R27" s="179"/>
      <c r="S27" s="178"/>
      <c r="T27" s="179"/>
      <c r="U27" s="178"/>
      <c r="V27" s="179"/>
      <c r="W27" s="178"/>
      <c r="X27" s="179"/>
      <c r="Y27" s="178"/>
      <c r="Z27" s="179"/>
      <c r="AA27" s="176"/>
    </row>
    <row r="28" spans="1:27" ht="15.75">
      <c r="A28" s="91"/>
      <c r="B28" s="91"/>
      <c r="C28" s="74">
        <v>38</v>
      </c>
      <c r="D28" s="105" t="s">
        <v>39</v>
      </c>
      <c r="E28" s="106">
        <v>1731</v>
      </c>
      <c r="F28" s="107">
        <v>111.5632582322357</v>
      </c>
      <c r="G28" s="106">
        <v>5</v>
      </c>
      <c r="H28" s="107">
        <v>98</v>
      </c>
      <c r="I28" s="106">
        <v>2</v>
      </c>
      <c r="J28" s="107">
        <v>42</v>
      </c>
      <c r="K28" s="106"/>
      <c r="L28" s="107"/>
      <c r="M28" s="106">
        <v>5</v>
      </c>
      <c r="N28" s="107">
        <v>14</v>
      </c>
      <c r="O28" s="63"/>
      <c r="P28" s="68"/>
      <c r="Q28" s="178"/>
      <c r="R28" s="179"/>
      <c r="S28" s="178"/>
      <c r="T28" s="179"/>
      <c r="U28" s="178"/>
      <c r="V28" s="179"/>
      <c r="W28" s="178"/>
      <c r="X28" s="179"/>
      <c r="Y28" s="178"/>
      <c r="Z28" s="179"/>
      <c r="AA28" s="176"/>
    </row>
    <row r="29" spans="1:27" s="28" customFormat="1" ht="15.75">
      <c r="A29" s="91"/>
      <c r="B29" s="91"/>
      <c r="C29" s="73">
        <v>39</v>
      </c>
      <c r="D29" s="108" t="s">
        <v>40</v>
      </c>
      <c r="E29" s="52">
        <v>1128</v>
      </c>
      <c r="F29" s="109">
        <v>110.03457446808511</v>
      </c>
      <c r="G29" s="52">
        <v>7</v>
      </c>
      <c r="H29" s="109">
        <v>83.428571428571431</v>
      </c>
      <c r="I29" s="52">
        <v>1</v>
      </c>
      <c r="J29" s="109">
        <v>42</v>
      </c>
      <c r="K29" s="52"/>
      <c r="L29" s="109"/>
      <c r="M29" s="52">
        <v>7</v>
      </c>
      <c r="N29" s="109">
        <v>16</v>
      </c>
      <c r="O29" s="44"/>
      <c r="P29" s="104"/>
      <c r="Q29" s="178"/>
      <c r="R29" s="179"/>
      <c r="S29" s="178"/>
      <c r="T29" s="179"/>
      <c r="U29" s="178"/>
      <c r="V29" s="179"/>
      <c r="W29" s="178"/>
      <c r="X29" s="179"/>
      <c r="Y29" s="178"/>
      <c r="Z29" s="179"/>
      <c r="AA29" s="182"/>
    </row>
    <row r="30" spans="1:27" s="28" customFormat="1" ht="15.75">
      <c r="A30" s="91"/>
      <c r="B30" s="91"/>
      <c r="C30" s="73"/>
      <c r="D30" s="108" t="s">
        <v>41</v>
      </c>
      <c r="E30" s="52">
        <v>4338</v>
      </c>
      <c r="F30" s="109">
        <v>110.32019363762102</v>
      </c>
      <c r="G30" s="52">
        <v>32</v>
      </c>
      <c r="H30" s="109">
        <v>87.78125</v>
      </c>
      <c r="I30" s="52">
        <v>4</v>
      </c>
      <c r="J30" s="109">
        <v>42</v>
      </c>
      <c r="K30" s="52"/>
      <c r="L30" s="109"/>
      <c r="M30" s="52">
        <v>32</v>
      </c>
      <c r="N30" s="109">
        <v>17.15625</v>
      </c>
      <c r="O30" s="44"/>
      <c r="P30" s="104"/>
      <c r="Q30" s="180"/>
      <c r="R30" s="181"/>
      <c r="S30" s="180"/>
      <c r="T30" s="181"/>
      <c r="U30" s="180"/>
      <c r="V30" s="181"/>
      <c r="W30" s="180"/>
      <c r="X30" s="181"/>
      <c r="Y30" s="180"/>
      <c r="Z30" s="181"/>
      <c r="AA30" s="182"/>
    </row>
    <row r="31" spans="1:27" ht="15.75">
      <c r="A31" s="91"/>
      <c r="B31" s="91"/>
      <c r="C31" s="76">
        <v>5</v>
      </c>
      <c r="D31" s="110" t="s">
        <v>42</v>
      </c>
      <c r="E31" s="106">
        <v>280</v>
      </c>
      <c r="F31" s="107">
        <v>110.59285714285714</v>
      </c>
      <c r="G31" s="106">
        <v>3</v>
      </c>
      <c r="H31" s="107">
        <v>88.666666666666671</v>
      </c>
      <c r="I31" s="106"/>
      <c r="J31" s="107"/>
      <c r="K31" s="106"/>
      <c r="L31" s="107"/>
      <c r="M31" s="106">
        <v>3</v>
      </c>
      <c r="N31" s="107">
        <v>45.333333333333336</v>
      </c>
      <c r="O31" s="63"/>
      <c r="P31" s="68"/>
      <c r="Q31" s="180"/>
      <c r="R31" s="181"/>
      <c r="S31" s="180"/>
      <c r="T31" s="181"/>
      <c r="U31" s="180"/>
      <c r="V31" s="181"/>
      <c r="W31" s="180"/>
      <c r="X31" s="181"/>
      <c r="Y31" s="180"/>
      <c r="Z31" s="181"/>
      <c r="AA31" s="176"/>
    </row>
    <row r="32" spans="1:27" ht="15.75">
      <c r="A32" s="91"/>
      <c r="B32" s="91"/>
      <c r="C32" s="76">
        <v>9</v>
      </c>
      <c r="D32" s="110" t="s">
        <v>43</v>
      </c>
      <c r="E32" s="106">
        <v>731</v>
      </c>
      <c r="F32" s="107">
        <v>110.19562243502052</v>
      </c>
      <c r="G32" s="106">
        <v>7</v>
      </c>
      <c r="H32" s="107">
        <v>64</v>
      </c>
      <c r="I32" s="106"/>
      <c r="J32" s="107"/>
      <c r="K32" s="106"/>
      <c r="L32" s="107"/>
      <c r="M32" s="106">
        <v>7</v>
      </c>
      <c r="N32" s="107">
        <v>14</v>
      </c>
      <c r="O32" s="63"/>
      <c r="P32" s="68"/>
      <c r="Q32" s="178"/>
      <c r="R32" s="179"/>
      <c r="S32" s="178"/>
      <c r="T32" s="179"/>
      <c r="U32" s="178"/>
      <c r="V32" s="179"/>
      <c r="W32" s="178"/>
      <c r="X32" s="179"/>
      <c r="Y32" s="178"/>
      <c r="Z32" s="179"/>
      <c r="AA32" s="176"/>
    </row>
    <row r="33" spans="1:27" ht="15.75">
      <c r="A33" s="91"/>
      <c r="B33" s="91"/>
      <c r="C33" s="76">
        <v>24</v>
      </c>
      <c r="D33" s="105" t="s">
        <v>44</v>
      </c>
      <c r="E33" s="106">
        <v>746</v>
      </c>
      <c r="F33" s="107">
        <v>110.42225201072387</v>
      </c>
      <c r="G33" s="106">
        <v>6</v>
      </c>
      <c r="H33" s="107">
        <v>91</v>
      </c>
      <c r="I33" s="106">
        <v>1</v>
      </c>
      <c r="J33" s="107">
        <v>42</v>
      </c>
      <c r="K33" s="106"/>
      <c r="L33" s="107"/>
      <c r="M33" s="106">
        <v>8</v>
      </c>
      <c r="N33" s="107">
        <v>14</v>
      </c>
      <c r="O33" s="63"/>
      <c r="P33" s="68"/>
      <c r="Q33" s="178"/>
      <c r="R33" s="179"/>
      <c r="S33" s="178"/>
      <c r="T33" s="179"/>
      <c r="U33" s="178"/>
      <c r="V33" s="179"/>
      <c r="W33" s="178"/>
      <c r="X33" s="179"/>
      <c r="Y33" s="178"/>
      <c r="Z33" s="179"/>
      <c r="AA33" s="176"/>
    </row>
    <row r="34" spans="1:27" ht="15.75">
      <c r="A34" s="91"/>
      <c r="B34" s="91"/>
      <c r="C34" s="76">
        <v>34</v>
      </c>
      <c r="D34" s="105" t="s">
        <v>45</v>
      </c>
      <c r="E34" s="106">
        <v>293</v>
      </c>
      <c r="F34" s="107">
        <v>109.66894197952219</v>
      </c>
      <c r="G34" s="106">
        <v>1</v>
      </c>
      <c r="H34" s="107">
        <v>42</v>
      </c>
      <c r="I34" s="106">
        <v>1</v>
      </c>
      <c r="J34" s="107">
        <v>42</v>
      </c>
      <c r="K34" s="106"/>
      <c r="L34" s="107"/>
      <c r="M34" s="106">
        <v>1</v>
      </c>
      <c r="N34" s="107">
        <v>14</v>
      </c>
      <c r="O34" s="63"/>
      <c r="P34" s="68"/>
      <c r="Q34" s="180"/>
      <c r="R34" s="181"/>
      <c r="S34" s="180"/>
      <c r="T34" s="181"/>
      <c r="U34" s="180"/>
      <c r="V34" s="181"/>
      <c r="W34" s="180"/>
      <c r="X34" s="181"/>
      <c r="Y34" s="180"/>
      <c r="Z34" s="181"/>
      <c r="AA34" s="176"/>
    </row>
    <row r="35" spans="1:27" ht="15.75">
      <c r="A35" s="91"/>
      <c r="B35" s="91"/>
      <c r="C35" s="76">
        <v>37</v>
      </c>
      <c r="D35" s="105" t="s">
        <v>46</v>
      </c>
      <c r="E35" s="106">
        <v>512</v>
      </c>
      <c r="F35" s="107">
        <v>109.76953125</v>
      </c>
      <c r="G35" s="106">
        <v>3</v>
      </c>
      <c r="H35" s="107">
        <v>98</v>
      </c>
      <c r="I35" s="106">
        <v>1</v>
      </c>
      <c r="J35" s="107">
        <v>42</v>
      </c>
      <c r="K35" s="106"/>
      <c r="L35" s="107"/>
      <c r="M35" s="106">
        <v>3</v>
      </c>
      <c r="N35" s="107">
        <v>14</v>
      </c>
      <c r="O35" s="63"/>
      <c r="P35" s="68"/>
      <c r="Q35" s="180"/>
      <c r="R35" s="181"/>
      <c r="S35" s="180"/>
      <c r="T35" s="181"/>
      <c r="U35" s="180"/>
      <c r="V35" s="181"/>
      <c r="W35" s="180"/>
      <c r="X35" s="181"/>
      <c r="Y35" s="180"/>
      <c r="Z35" s="181"/>
      <c r="AA35" s="176"/>
    </row>
    <row r="36" spans="1:27" ht="15.75">
      <c r="A36" s="91"/>
      <c r="B36" s="91"/>
      <c r="C36" s="76">
        <v>40</v>
      </c>
      <c r="D36" s="105" t="s">
        <v>47</v>
      </c>
      <c r="E36" s="106">
        <v>332</v>
      </c>
      <c r="F36" s="107">
        <v>110.54819277108433</v>
      </c>
      <c r="G36" s="106">
        <v>1</v>
      </c>
      <c r="H36" s="107">
        <v>142</v>
      </c>
      <c r="I36" s="106"/>
      <c r="J36" s="107"/>
      <c r="K36" s="106"/>
      <c r="L36" s="107"/>
      <c r="M36" s="106">
        <v>1</v>
      </c>
      <c r="N36" s="107">
        <v>14</v>
      </c>
      <c r="O36" s="63"/>
      <c r="P36" s="68"/>
      <c r="Q36" s="180"/>
      <c r="R36" s="181"/>
      <c r="S36" s="180"/>
      <c r="T36" s="181"/>
      <c r="U36" s="180"/>
      <c r="V36" s="181"/>
      <c r="W36" s="180"/>
      <c r="X36" s="181"/>
      <c r="Y36" s="180"/>
      <c r="Z36" s="181"/>
      <c r="AA36" s="176"/>
    </row>
    <row r="37" spans="1:27" ht="15.75">
      <c r="A37" s="91"/>
      <c r="B37" s="91"/>
      <c r="C37" s="76">
        <v>42</v>
      </c>
      <c r="D37" s="105" t="s">
        <v>48</v>
      </c>
      <c r="E37" s="106">
        <v>219</v>
      </c>
      <c r="F37" s="107">
        <v>110.32420091324201</v>
      </c>
      <c r="G37" s="106">
        <v>3</v>
      </c>
      <c r="H37" s="107">
        <v>98</v>
      </c>
      <c r="I37" s="106">
        <v>1</v>
      </c>
      <c r="J37" s="107">
        <v>42</v>
      </c>
      <c r="K37" s="106"/>
      <c r="L37" s="107"/>
      <c r="M37" s="106">
        <v>2</v>
      </c>
      <c r="N37" s="107">
        <v>14</v>
      </c>
      <c r="O37" s="63"/>
      <c r="P37" s="68"/>
      <c r="Q37" s="180"/>
      <c r="R37" s="181"/>
      <c r="S37" s="180"/>
      <c r="T37" s="181"/>
      <c r="U37" s="180"/>
      <c r="V37" s="181"/>
      <c r="W37" s="180"/>
      <c r="X37" s="181"/>
      <c r="Y37" s="180"/>
      <c r="Z37" s="181"/>
      <c r="AA37" s="176"/>
    </row>
    <row r="38" spans="1:27" ht="15.75">
      <c r="A38" s="91"/>
      <c r="B38" s="91"/>
      <c r="C38" s="76">
        <v>47</v>
      </c>
      <c r="D38" s="105" t="s">
        <v>49</v>
      </c>
      <c r="E38" s="106">
        <v>986</v>
      </c>
      <c r="F38" s="107">
        <v>110.78498985801217</v>
      </c>
      <c r="G38" s="106">
        <v>5</v>
      </c>
      <c r="H38" s="107">
        <v>96.6</v>
      </c>
      <c r="I38" s="106"/>
      <c r="J38" s="107"/>
      <c r="K38" s="106"/>
      <c r="L38" s="107"/>
      <c r="M38" s="106">
        <v>4</v>
      </c>
      <c r="N38" s="107">
        <v>15.75</v>
      </c>
      <c r="O38" s="63"/>
      <c r="P38" s="68"/>
      <c r="Q38" s="180"/>
      <c r="R38" s="181"/>
      <c r="S38" s="180"/>
      <c r="T38" s="181"/>
      <c r="U38" s="180"/>
      <c r="V38" s="181"/>
      <c r="W38" s="180"/>
      <c r="X38" s="181"/>
      <c r="Y38" s="180"/>
      <c r="Z38" s="181"/>
      <c r="AA38" s="176"/>
    </row>
    <row r="39" spans="1:27" ht="15.75">
      <c r="A39" s="91"/>
      <c r="B39" s="91"/>
      <c r="C39" s="76">
        <v>49</v>
      </c>
      <c r="D39" s="105" t="s">
        <v>50</v>
      </c>
      <c r="E39" s="106">
        <v>239</v>
      </c>
      <c r="F39" s="107">
        <v>109.80334728033473</v>
      </c>
      <c r="G39" s="106">
        <v>3</v>
      </c>
      <c r="H39" s="107">
        <v>98</v>
      </c>
      <c r="I39" s="106"/>
      <c r="J39" s="107"/>
      <c r="K39" s="106"/>
      <c r="L39" s="107"/>
      <c r="M39" s="106">
        <v>3</v>
      </c>
      <c r="N39" s="107">
        <v>14</v>
      </c>
      <c r="O39" s="63"/>
      <c r="P39" s="68"/>
      <c r="Q39" s="180"/>
      <c r="R39" s="181"/>
      <c r="S39" s="180"/>
      <c r="T39" s="181"/>
      <c r="U39" s="180"/>
      <c r="V39" s="181"/>
      <c r="W39" s="180"/>
      <c r="X39" s="181"/>
      <c r="Y39" s="180"/>
      <c r="Z39" s="181"/>
      <c r="AA39" s="176"/>
    </row>
    <row r="40" spans="1:27" s="28" customFormat="1" ht="15.75">
      <c r="A40" s="91"/>
      <c r="B40" s="91"/>
      <c r="C40" s="77"/>
      <c r="D40" s="108" t="s">
        <v>51</v>
      </c>
      <c r="E40" s="52">
        <v>4019</v>
      </c>
      <c r="F40" s="109">
        <v>111.07514307041552</v>
      </c>
      <c r="G40" s="52">
        <v>7</v>
      </c>
      <c r="H40" s="109">
        <v>74</v>
      </c>
      <c r="I40" s="52">
        <v>2</v>
      </c>
      <c r="J40" s="109">
        <v>42</v>
      </c>
      <c r="K40" s="52"/>
      <c r="L40" s="109"/>
      <c r="M40" s="52">
        <v>8</v>
      </c>
      <c r="N40" s="109">
        <v>14</v>
      </c>
      <c r="O40" s="44"/>
      <c r="P40" s="104"/>
      <c r="Q40" s="180"/>
      <c r="R40" s="181"/>
      <c r="S40" s="180"/>
      <c r="T40" s="181"/>
      <c r="U40" s="180"/>
      <c r="V40" s="181"/>
      <c r="W40" s="180"/>
      <c r="X40" s="181"/>
      <c r="Y40" s="180"/>
      <c r="Z40" s="181"/>
      <c r="AA40" s="182"/>
    </row>
    <row r="41" spans="1:27" ht="15.75">
      <c r="A41" s="91"/>
      <c r="B41" s="91"/>
      <c r="C41" s="76">
        <v>2</v>
      </c>
      <c r="D41" s="105" t="s">
        <v>52</v>
      </c>
      <c r="E41" s="106">
        <v>795</v>
      </c>
      <c r="F41" s="107">
        <v>111.27924528301887</v>
      </c>
      <c r="G41" s="106">
        <v>2</v>
      </c>
      <c r="H41" s="107">
        <v>70</v>
      </c>
      <c r="I41" s="106"/>
      <c r="J41" s="107"/>
      <c r="K41" s="106"/>
      <c r="L41" s="107"/>
      <c r="M41" s="106">
        <v>2</v>
      </c>
      <c r="N41" s="107">
        <v>14</v>
      </c>
      <c r="O41" s="63"/>
      <c r="P41" s="68"/>
      <c r="Q41" s="180"/>
      <c r="R41" s="181"/>
      <c r="S41" s="180"/>
      <c r="T41" s="181"/>
      <c r="U41" s="180"/>
      <c r="V41" s="181"/>
      <c r="W41" s="180"/>
      <c r="X41" s="181"/>
      <c r="Y41" s="180"/>
      <c r="Z41" s="181"/>
      <c r="AA41" s="176"/>
    </row>
    <row r="42" spans="1:27" ht="15.75">
      <c r="A42" s="91"/>
      <c r="B42" s="91"/>
      <c r="C42" s="76">
        <v>13</v>
      </c>
      <c r="D42" s="105" t="s">
        <v>53</v>
      </c>
      <c r="E42" s="106">
        <v>921</v>
      </c>
      <c r="F42" s="107">
        <v>110.64820846905538</v>
      </c>
      <c r="G42" s="106">
        <v>3</v>
      </c>
      <c r="H42" s="107">
        <v>79.333333333333329</v>
      </c>
      <c r="I42" s="106">
        <v>1</v>
      </c>
      <c r="J42" s="107">
        <v>42</v>
      </c>
      <c r="K42" s="106"/>
      <c r="L42" s="107"/>
      <c r="M42" s="106">
        <v>4</v>
      </c>
      <c r="N42" s="107">
        <v>14</v>
      </c>
      <c r="O42" s="63"/>
      <c r="P42" s="68"/>
      <c r="Q42" s="180"/>
      <c r="R42" s="181"/>
      <c r="S42" s="180"/>
      <c r="T42" s="181"/>
      <c r="U42" s="180"/>
      <c r="V42" s="181"/>
      <c r="W42" s="180"/>
      <c r="X42" s="181"/>
      <c r="Y42" s="180"/>
      <c r="Z42" s="181"/>
      <c r="AA42" s="176"/>
    </row>
    <row r="43" spans="1:27" ht="15.75">
      <c r="A43" s="91"/>
      <c r="B43" s="91"/>
      <c r="C43" s="76">
        <v>16</v>
      </c>
      <c r="D43" s="105" t="s">
        <v>54</v>
      </c>
      <c r="E43" s="106">
        <v>377</v>
      </c>
      <c r="F43" s="106">
        <v>110.27851458885942</v>
      </c>
      <c r="G43" s="106">
        <v>1</v>
      </c>
      <c r="H43" s="107">
        <v>98</v>
      </c>
      <c r="I43" s="106"/>
      <c r="J43" s="107"/>
      <c r="K43" s="106"/>
      <c r="L43" s="107"/>
      <c r="M43" s="106">
        <v>1</v>
      </c>
      <c r="N43" s="107">
        <v>14</v>
      </c>
      <c r="O43" s="63"/>
      <c r="P43" s="68"/>
      <c r="Q43" s="178"/>
      <c r="R43" s="179"/>
      <c r="S43" s="178"/>
      <c r="T43" s="179"/>
      <c r="U43" s="178"/>
      <c r="V43" s="179"/>
      <c r="W43" s="178"/>
      <c r="X43" s="179"/>
      <c r="Y43" s="178"/>
      <c r="Z43" s="179"/>
      <c r="AA43" s="176"/>
    </row>
    <row r="44" spans="1:27" ht="15.75">
      <c r="A44" s="91"/>
      <c r="B44" s="91"/>
      <c r="C44" s="76">
        <v>19</v>
      </c>
      <c r="D44" s="105" t="s">
        <v>55</v>
      </c>
      <c r="E44" s="106">
        <v>558</v>
      </c>
      <c r="F44" s="107">
        <v>111.45340501792114</v>
      </c>
      <c r="G44" s="106"/>
      <c r="H44" s="107"/>
      <c r="I44" s="106"/>
      <c r="J44" s="107"/>
      <c r="K44" s="106"/>
      <c r="L44" s="107"/>
      <c r="M44" s="106"/>
      <c r="N44" s="107"/>
      <c r="O44" s="63"/>
      <c r="P44" s="68"/>
      <c r="Q44" s="180"/>
      <c r="R44" s="181"/>
      <c r="S44" s="180"/>
      <c r="T44" s="181"/>
      <c r="U44" s="180"/>
      <c r="V44" s="181"/>
      <c r="W44" s="180"/>
      <c r="X44" s="181"/>
      <c r="Y44" s="180"/>
      <c r="Z44" s="181"/>
      <c r="AA44" s="176"/>
    </row>
    <row r="45" spans="1:27" ht="15.75">
      <c r="A45" s="91"/>
      <c r="B45" s="91"/>
      <c r="C45" s="76">
        <v>45</v>
      </c>
      <c r="D45" s="105" t="s">
        <v>56</v>
      </c>
      <c r="E45" s="106">
        <v>1368</v>
      </c>
      <c r="F45" s="107">
        <v>111.30921052631579</v>
      </c>
      <c r="G45" s="106">
        <v>1</v>
      </c>
      <c r="H45" s="107">
        <v>42</v>
      </c>
      <c r="I45" s="106">
        <v>1</v>
      </c>
      <c r="J45" s="107">
        <v>42</v>
      </c>
      <c r="K45" s="106"/>
      <c r="L45" s="107"/>
      <c r="M45" s="106">
        <v>1</v>
      </c>
      <c r="N45" s="107">
        <v>14</v>
      </c>
      <c r="O45" s="63"/>
      <c r="P45" s="68"/>
      <c r="Q45" s="180"/>
      <c r="R45" s="181"/>
      <c r="S45" s="180"/>
      <c r="T45" s="181"/>
      <c r="U45" s="180"/>
      <c r="V45" s="181"/>
      <c r="W45" s="180"/>
      <c r="X45" s="181"/>
      <c r="Y45" s="180"/>
      <c r="Z45" s="181"/>
      <c r="AA45" s="176"/>
    </row>
    <row r="46" spans="1:27" s="28" customFormat="1" ht="15.75">
      <c r="A46" s="91"/>
      <c r="B46" s="91"/>
      <c r="C46" s="77"/>
      <c r="D46" s="108" t="s">
        <v>57</v>
      </c>
      <c r="E46" s="52">
        <v>17952</v>
      </c>
      <c r="F46" s="109">
        <v>110.34035204991088</v>
      </c>
      <c r="G46" s="52">
        <v>64</v>
      </c>
      <c r="H46" s="109">
        <v>90.1875</v>
      </c>
      <c r="I46" s="52">
        <v>38</v>
      </c>
      <c r="J46" s="109">
        <v>42</v>
      </c>
      <c r="K46" s="52"/>
      <c r="L46" s="109"/>
      <c r="M46" s="52">
        <v>67</v>
      </c>
      <c r="N46" s="109">
        <v>15.940298507462687</v>
      </c>
      <c r="O46" s="44"/>
      <c r="P46" s="104"/>
      <c r="Q46" s="180"/>
      <c r="R46" s="181"/>
      <c r="S46" s="180"/>
      <c r="T46" s="181"/>
      <c r="U46" s="180"/>
      <c r="V46" s="181"/>
      <c r="W46" s="180"/>
      <c r="X46" s="181"/>
      <c r="Y46" s="180"/>
      <c r="Z46" s="181"/>
      <c r="AA46" s="182"/>
    </row>
    <row r="47" spans="1:27" ht="15.75">
      <c r="A47" s="91"/>
      <c r="B47" s="91"/>
      <c r="C47" s="76">
        <v>8</v>
      </c>
      <c r="D47" s="105" t="s">
        <v>58</v>
      </c>
      <c r="E47" s="106">
        <v>13517</v>
      </c>
      <c r="F47" s="107">
        <v>110.54775467929274</v>
      </c>
      <c r="G47" s="106">
        <v>46</v>
      </c>
      <c r="H47" s="107">
        <v>88.456521739130437</v>
      </c>
      <c r="I47" s="106">
        <v>29</v>
      </c>
      <c r="J47" s="107">
        <v>42</v>
      </c>
      <c r="K47" s="106"/>
      <c r="L47" s="107"/>
      <c r="M47" s="106">
        <v>49</v>
      </c>
      <c r="N47" s="107">
        <v>15.63265306122449</v>
      </c>
      <c r="O47" s="63"/>
      <c r="P47" s="68"/>
      <c r="Q47" s="180"/>
      <c r="R47" s="181"/>
      <c r="S47" s="180"/>
      <c r="T47" s="181"/>
      <c r="U47" s="180"/>
      <c r="V47" s="181"/>
      <c r="W47" s="180"/>
      <c r="X47" s="181"/>
      <c r="Y47" s="180"/>
      <c r="Z47" s="181"/>
      <c r="AA47" s="176"/>
    </row>
    <row r="48" spans="1:27" ht="15.75">
      <c r="A48" s="91"/>
      <c r="B48" s="91"/>
      <c r="C48" s="76">
        <v>17</v>
      </c>
      <c r="D48" s="105" t="s">
        <v>110</v>
      </c>
      <c r="E48" s="106">
        <v>1712</v>
      </c>
      <c r="F48" s="107">
        <v>109.89252336448598</v>
      </c>
      <c r="G48" s="106">
        <v>9</v>
      </c>
      <c r="H48" s="107">
        <v>92.777777777777771</v>
      </c>
      <c r="I48" s="106">
        <v>6</v>
      </c>
      <c r="J48" s="107">
        <v>42</v>
      </c>
      <c r="K48" s="106"/>
      <c r="L48" s="107"/>
      <c r="M48" s="106">
        <v>9</v>
      </c>
      <c r="N48" s="107">
        <v>19.555555555555557</v>
      </c>
      <c r="O48" s="63"/>
      <c r="P48" s="68"/>
      <c r="Q48" s="180"/>
      <c r="R48" s="181"/>
      <c r="S48" s="180"/>
      <c r="T48" s="181"/>
      <c r="U48" s="180"/>
      <c r="V48" s="181"/>
      <c r="W48" s="180"/>
      <c r="X48" s="181"/>
      <c r="Y48" s="180"/>
      <c r="Z48" s="181"/>
      <c r="AA48" s="176"/>
    </row>
    <row r="49" spans="1:27" ht="15.75">
      <c r="A49" s="91"/>
      <c r="B49" s="91"/>
      <c r="C49" s="76">
        <v>25</v>
      </c>
      <c r="D49" s="105" t="s">
        <v>111</v>
      </c>
      <c r="E49" s="106">
        <v>966</v>
      </c>
      <c r="F49" s="107">
        <v>109.23291925465838</v>
      </c>
      <c r="G49" s="106">
        <v>3</v>
      </c>
      <c r="H49" s="107">
        <v>109.66666666666667</v>
      </c>
      <c r="I49" s="106"/>
      <c r="J49" s="107"/>
      <c r="K49" s="106"/>
      <c r="L49" s="107"/>
      <c r="M49" s="106">
        <v>3</v>
      </c>
      <c r="N49" s="107">
        <v>14</v>
      </c>
      <c r="O49" s="63"/>
      <c r="P49" s="68"/>
      <c r="Q49" s="178"/>
      <c r="R49" s="179"/>
      <c r="S49" s="178"/>
      <c r="T49" s="179"/>
      <c r="U49" s="178"/>
      <c r="V49" s="179"/>
      <c r="W49" s="178"/>
      <c r="X49" s="179"/>
      <c r="Y49" s="178"/>
      <c r="Z49" s="179"/>
      <c r="AA49" s="176"/>
    </row>
    <row r="50" spans="1:27" ht="15.75">
      <c r="A50" s="91"/>
      <c r="B50" s="91"/>
      <c r="C50" s="76">
        <v>43</v>
      </c>
      <c r="D50" s="105" t="s">
        <v>59</v>
      </c>
      <c r="E50" s="106">
        <v>1757</v>
      </c>
      <c r="F50" s="107">
        <v>109.78998292544109</v>
      </c>
      <c r="G50" s="106">
        <v>6</v>
      </c>
      <c r="H50" s="107">
        <v>89.833333333333329</v>
      </c>
      <c r="I50" s="106">
        <v>3</v>
      </c>
      <c r="J50" s="107">
        <v>42</v>
      </c>
      <c r="K50" s="106"/>
      <c r="L50" s="107"/>
      <c r="M50" s="106">
        <v>6</v>
      </c>
      <c r="N50" s="107">
        <v>14</v>
      </c>
      <c r="O50" s="63"/>
      <c r="P50" s="68"/>
      <c r="Q50" s="180"/>
      <c r="R50" s="181"/>
      <c r="S50" s="180"/>
      <c r="T50" s="181"/>
      <c r="U50" s="180"/>
      <c r="V50" s="181"/>
      <c r="W50" s="180"/>
      <c r="X50" s="181"/>
      <c r="Y50" s="180"/>
      <c r="Z50" s="181"/>
      <c r="AA50" s="176"/>
    </row>
    <row r="51" spans="1:27" s="28" customFormat="1" ht="15.75">
      <c r="A51" s="91"/>
      <c r="B51" s="91"/>
      <c r="C51" s="77"/>
      <c r="D51" s="108" t="s">
        <v>60</v>
      </c>
      <c r="E51" s="52">
        <v>2276</v>
      </c>
      <c r="F51" s="109">
        <v>110.72934973637962</v>
      </c>
      <c r="G51" s="52">
        <v>4</v>
      </c>
      <c r="H51" s="109">
        <v>85.75</v>
      </c>
      <c r="I51" s="52">
        <v>3</v>
      </c>
      <c r="J51" s="109">
        <v>46.666666666666664</v>
      </c>
      <c r="K51" s="52"/>
      <c r="L51" s="109"/>
      <c r="M51" s="52">
        <v>5</v>
      </c>
      <c r="N51" s="109">
        <v>12.6</v>
      </c>
      <c r="O51" s="44"/>
      <c r="P51" s="104"/>
      <c r="Q51" s="180"/>
      <c r="R51" s="181"/>
      <c r="S51" s="180"/>
      <c r="T51" s="181"/>
      <c r="U51" s="180"/>
      <c r="V51" s="181"/>
      <c r="W51" s="180"/>
      <c r="X51" s="181"/>
      <c r="Y51" s="180"/>
      <c r="Z51" s="181"/>
      <c r="AA51" s="182"/>
    </row>
    <row r="52" spans="1:27" ht="15.75">
      <c r="A52" s="91"/>
      <c r="B52" s="91"/>
      <c r="C52" s="76">
        <v>6</v>
      </c>
      <c r="D52" s="105" t="s">
        <v>61</v>
      </c>
      <c r="E52" s="106">
        <v>1547</v>
      </c>
      <c r="F52" s="107">
        <v>110.80155138978668</v>
      </c>
      <c r="G52" s="107">
        <v>2</v>
      </c>
      <c r="H52" s="107">
        <v>73.5</v>
      </c>
      <c r="I52" s="106">
        <v>3</v>
      </c>
      <c r="J52" s="107">
        <v>46.666666666666664</v>
      </c>
      <c r="K52" s="106"/>
      <c r="L52" s="107"/>
      <c r="M52" s="106">
        <v>3</v>
      </c>
      <c r="N52" s="107">
        <v>11.666666666666666</v>
      </c>
      <c r="O52" s="63"/>
      <c r="P52" s="68"/>
      <c r="Q52" s="180"/>
      <c r="R52" s="181"/>
      <c r="S52" s="180"/>
      <c r="T52" s="181"/>
      <c r="U52" s="180"/>
      <c r="V52" s="181"/>
      <c r="W52" s="180"/>
      <c r="X52" s="181"/>
      <c r="Y52" s="180"/>
      <c r="Z52" s="181"/>
      <c r="AA52" s="176"/>
    </row>
    <row r="53" spans="1:27" ht="15.75">
      <c r="A53" s="91"/>
      <c r="B53" s="91"/>
      <c r="C53" s="76">
        <v>10</v>
      </c>
      <c r="D53" s="105" t="s">
        <v>62</v>
      </c>
      <c r="E53" s="106">
        <v>729</v>
      </c>
      <c r="F53" s="107">
        <v>110.57613168724279</v>
      </c>
      <c r="G53" s="106">
        <v>2</v>
      </c>
      <c r="H53" s="107">
        <v>98</v>
      </c>
      <c r="I53" s="106"/>
      <c r="J53" s="107"/>
      <c r="K53" s="106"/>
      <c r="L53" s="107"/>
      <c r="M53" s="106">
        <v>2</v>
      </c>
      <c r="N53" s="107">
        <v>14</v>
      </c>
      <c r="O53" s="63"/>
      <c r="P53" s="68"/>
      <c r="Q53" s="180"/>
      <c r="R53" s="181"/>
      <c r="S53" s="180"/>
      <c r="T53" s="181"/>
      <c r="U53" s="180"/>
      <c r="V53" s="181"/>
      <c r="W53" s="180"/>
      <c r="X53" s="181"/>
      <c r="Y53" s="180"/>
      <c r="Z53" s="181"/>
      <c r="AA53" s="176"/>
    </row>
    <row r="54" spans="1:27" s="28" customFormat="1" ht="15.75">
      <c r="A54" s="91"/>
      <c r="B54" s="91"/>
      <c r="C54" s="77"/>
      <c r="D54" s="108" t="s">
        <v>63</v>
      </c>
      <c r="E54" s="52">
        <v>5103</v>
      </c>
      <c r="F54" s="109">
        <v>110.89672741524593</v>
      </c>
      <c r="G54" s="52">
        <v>13</v>
      </c>
      <c r="H54" s="109">
        <v>92.07692307692308</v>
      </c>
      <c r="I54" s="52">
        <v>7</v>
      </c>
      <c r="J54" s="109">
        <v>42</v>
      </c>
      <c r="K54" s="52"/>
      <c r="L54" s="109"/>
      <c r="M54" s="52">
        <v>13</v>
      </c>
      <c r="N54" s="109">
        <v>13.153846153846153</v>
      </c>
      <c r="O54" s="44"/>
      <c r="P54" s="104"/>
      <c r="Q54" s="178"/>
      <c r="R54" s="179"/>
      <c r="S54" s="178"/>
      <c r="T54" s="179"/>
      <c r="U54" s="178"/>
      <c r="V54" s="179"/>
      <c r="W54" s="178"/>
      <c r="X54" s="179"/>
      <c r="Y54" s="178"/>
      <c r="Z54" s="179"/>
      <c r="AA54" s="182"/>
    </row>
    <row r="55" spans="1:27" ht="15.75">
      <c r="A55" s="91"/>
      <c r="B55" s="91"/>
      <c r="C55" s="76">
        <v>15</v>
      </c>
      <c r="D55" s="105" t="s">
        <v>117</v>
      </c>
      <c r="E55" s="106">
        <v>2165</v>
      </c>
      <c r="F55" s="107">
        <v>110.86466512702079</v>
      </c>
      <c r="G55" s="106">
        <v>5</v>
      </c>
      <c r="H55" s="107">
        <v>91</v>
      </c>
      <c r="I55" s="106">
        <v>2</v>
      </c>
      <c r="J55" s="107">
        <v>42</v>
      </c>
      <c r="K55" s="106"/>
      <c r="L55" s="107"/>
      <c r="M55" s="106">
        <v>5</v>
      </c>
      <c r="N55" s="107">
        <v>12.6</v>
      </c>
      <c r="O55" s="63"/>
      <c r="P55" s="68"/>
      <c r="Q55" s="180"/>
      <c r="R55" s="181"/>
      <c r="S55" s="180"/>
      <c r="T55" s="181"/>
      <c r="U55" s="180"/>
      <c r="V55" s="181"/>
      <c r="W55" s="180"/>
      <c r="X55" s="181"/>
      <c r="Y55" s="180"/>
      <c r="Z55" s="181"/>
      <c r="AA55" s="176"/>
    </row>
    <row r="56" spans="1:27" ht="15.75">
      <c r="A56" s="91"/>
      <c r="B56" s="91"/>
      <c r="C56" s="76">
        <v>27</v>
      </c>
      <c r="D56" s="105" t="s">
        <v>64</v>
      </c>
      <c r="E56" s="106">
        <v>545</v>
      </c>
      <c r="F56" s="107">
        <v>110.15963302752293</v>
      </c>
      <c r="G56" s="106">
        <v>2</v>
      </c>
      <c r="H56" s="107">
        <v>98</v>
      </c>
      <c r="I56" s="106">
        <v>2</v>
      </c>
      <c r="J56" s="107">
        <v>42</v>
      </c>
      <c r="K56" s="106"/>
      <c r="L56" s="107"/>
      <c r="M56" s="106">
        <v>2</v>
      </c>
      <c r="N56" s="107">
        <v>14</v>
      </c>
      <c r="O56" s="63"/>
      <c r="P56" s="68"/>
      <c r="Q56" s="180"/>
      <c r="R56" s="181"/>
      <c r="S56" s="180"/>
      <c r="T56" s="181"/>
      <c r="U56" s="180"/>
      <c r="V56" s="181"/>
      <c r="W56" s="180"/>
      <c r="X56" s="181"/>
      <c r="Y56" s="180"/>
      <c r="Z56" s="181"/>
      <c r="AA56" s="176"/>
    </row>
    <row r="57" spans="1:27" ht="15.75">
      <c r="A57" s="91"/>
      <c r="B57" s="91"/>
      <c r="C57" s="76">
        <v>32</v>
      </c>
      <c r="D57" s="105" t="s">
        <v>113</v>
      </c>
      <c r="E57" s="106">
        <v>481</v>
      </c>
      <c r="F57" s="107">
        <v>111.92723492723492</v>
      </c>
      <c r="G57" s="106">
        <v>1</v>
      </c>
      <c r="H57" s="107">
        <v>98</v>
      </c>
      <c r="I57" s="106">
        <v>1</v>
      </c>
      <c r="J57" s="107">
        <v>42</v>
      </c>
      <c r="K57" s="106"/>
      <c r="L57" s="107"/>
      <c r="M57" s="106">
        <v>1</v>
      </c>
      <c r="N57" s="107">
        <v>14</v>
      </c>
      <c r="O57" s="63"/>
      <c r="P57" s="68"/>
      <c r="Q57" s="178"/>
      <c r="R57" s="179"/>
      <c r="S57" s="178"/>
      <c r="T57" s="179"/>
      <c r="U57" s="178"/>
      <c r="V57" s="179"/>
      <c r="W57" s="178"/>
      <c r="X57" s="179"/>
      <c r="Y57" s="178"/>
      <c r="Z57" s="179"/>
      <c r="AA57" s="176"/>
    </row>
    <row r="58" spans="1:27" ht="15.75">
      <c r="A58" s="91"/>
      <c r="B58" s="91"/>
      <c r="C58" s="76">
        <v>36</v>
      </c>
      <c r="D58" s="105" t="s">
        <v>65</v>
      </c>
      <c r="E58" s="106">
        <v>1912</v>
      </c>
      <c r="F58" s="107">
        <v>110.88389121338912</v>
      </c>
      <c r="G58" s="106">
        <v>5</v>
      </c>
      <c r="H58" s="107">
        <v>89.6</v>
      </c>
      <c r="I58" s="106">
        <v>2</v>
      </c>
      <c r="J58" s="107">
        <v>42</v>
      </c>
      <c r="K58" s="106"/>
      <c r="L58" s="107"/>
      <c r="M58" s="106">
        <v>5</v>
      </c>
      <c r="N58" s="107">
        <v>13.2</v>
      </c>
      <c r="O58" s="63"/>
      <c r="P58" s="68"/>
      <c r="Q58" s="180"/>
      <c r="R58" s="181"/>
      <c r="S58" s="180"/>
      <c r="T58" s="181"/>
      <c r="U58" s="180"/>
      <c r="V58" s="181"/>
      <c r="W58" s="180"/>
      <c r="X58" s="181"/>
      <c r="Y58" s="180"/>
      <c r="Z58" s="181"/>
      <c r="AA58" s="176"/>
    </row>
    <row r="59" spans="1:27" s="28" customFormat="1" ht="15.75">
      <c r="A59" s="91"/>
      <c r="B59" s="91"/>
      <c r="C59" s="77">
        <v>28</v>
      </c>
      <c r="D59" s="108" t="s">
        <v>66</v>
      </c>
      <c r="E59" s="52">
        <v>16408</v>
      </c>
      <c r="F59" s="109">
        <v>110.96459044368601</v>
      </c>
      <c r="G59" s="52">
        <v>58</v>
      </c>
      <c r="H59" s="109">
        <v>95.637931034482762</v>
      </c>
      <c r="I59" s="52">
        <v>25</v>
      </c>
      <c r="J59" s="109">
        <v>40.64</v>
      </c>
      <c r="K59" s="52"/>
      <c r="L59" s="109"/>
      <c r="M59" s="52">
        <v>68</v>
      </c>
      <c r="N59" s="109">
        <v>14.941176470588236</v>
      </c>
      <c r="O59" s="44"/>
      <c r="P59" s="104"/>
      <c r="Q59" s="180"/>
      <c r="R59" s="181"/>
      <c r="S59" s="180"/>
      <c r="T59" s="181"/>
      <c r="U59" s="180"/>
      <c r="V59" s="181"/>
      <c r="W59" s="180"/>
      <c r="X59" s="181"/>
      <c r="Y59" s="180"/>
      <c r="Z59" s="181"/>
      <c r="AA59" s="182"/>
    </row>
    <row r="60" spans="1:27" s="28" customFormat="1" ht="15.75">
      <c r="A60" s="91"/>
      <c r="B60" s="91"/>
      <c r="C60" s="77">
        <v>30</v>
      </c>
      <c r="D60" s="108" t="s">
        <v>67</v>
      </c>
      <c r="E60" s="52">
        <v>3774</v>
      </c>
      <c r="F60" s="109">
        <v>111.33704292527823</v>
      </c>
      <c r="G60" s="52">
        <v>8</v>
      </c>
      <c r="H60" s="109">
        <v>89.25</v>
      </c>
      <c r="I60" s="52">
        <v>3</v>
      </c>
      <c r="J60" s="109">
        <v>42</v>
      </c>
      <c r="K60" s="52"/>
      <c r="L60" s="109"/>
      <c r="M60" s="52">
        <v>10</v>
      </c>
      <c r="N60" s="109">
        <v>22.6</v>
      </c>
      <c r="O60" s="44"/>
      <c r="P60" s="104"/>
      <c r="Q60" s="180"/>
      <c r="R60" s="181"/>
      <c r="S60" s="180"/>
      <c r="T60" s="181"/>
      <c r="U60" s="180"/>
      <c r="V60" s="181"/>
      <c r="W60" s="180"/>
      <c r="X60" s="181"/>
      <c r="Y60" s="180"/>
      <c r="Z60" s="181"/>
      <c r="AA60" s="182"/>
    </row>
    <row r="61" spans="1:27" s="28" customFormat="1" ht="15.75">
      <c r="A61" s="91"/>
      <c r="B61" s="91"/>
      <c r="C61" s="77">
        <v>31</v>
      </c>
      <c r="D61" s="108" t="s">
        <v>68</v>
      </c>
      <c r="E61" s="52">
        <v>1521</v>
      </c>
      <c r="F61" s="109">
        <v>109.27547666009204</v>
      </c>
      <c r="G61" s="52">
        <v>11</v>
      </c>
      <c r="H61" s="109">
        <v>95.454545454545453</v>
      </c>
      <c r="I61" s="52">
        <v>3</v>
      </c>
      <c r="J61" s="109">
        <v>42</v>
      </c>
      <c r="K61" s="52"/>
      <c r="L61" s="109"/>
      <c r="M61" s="52">
        <v>11</v>
      </c>
      <c r="N61" s="109">
        <v>15.909090909090908</v>
      </c>
      <c r="O61" s="44"/>
      <c r="P61" s="104"/>
      <c r="Q61" s="180"/>
      <c r="R61" s="181"/>
      <c r="S61" s="180"/>
      <c r="T61" s="181"/>
      <c r="U61" s="180"/>
      <c r="V61" s="181"/>
      <c r="W61" s="180"/>
      <c r="X61" s="181"/>
      <c r="Y61" s="180"/>
      <c r="Z61" s="181"/>
      <c r="AA61" s="182"/>
    </row>
    <row r="62" spans="1:27" s="28" customFormat="1" ht="15.75">
      <c r="A62" s="91"/>
      <c r="B62" s="91"/>
      <c r="C62" s="77">
        <v>26</v>
      </c>
      <c r="D62" s="108" t="s">
        <v>69</v>
      </c>
      <c r="E62" s="52">
        <v>753</v>
      </c>
      <c r="F62" s="109">
        <v>109.20584329349269</v>
      </c>
      <c r="G62" s="52">
        <v>5</v>
      </c>
      <c r="H62" s="109">
        <v>101.6</v>
      </c>
      <c r="I62" s="52">
        <v>1</v>
      </c>
      <c r="J62" s="109">
        <v>42</v>
      </c>
      <c r="K62" s="52"/>
      <c r="L62" s="109"/>
      <c r="M62" s="52">
        <v>5</v>
      </c>
      <c r="N62" s="109">
        <v>14</v>
      </c>
      <c r="O62" s="44"/>
      <c r="P62" s="104"/>
      <c r="Q62" s="178"/>
      <c r="R62" s="179"/>
      <c r="S62" s="178"/>
      <c r="T62" s="179"/>
      <c r="U62" s="178"/>
      <c r="V62" s="179"/>
      <c r="W62" s="178"/>
      <c r="X62" s="179"/>
      <c r="Y62" s="178"/>
      <c r="Z62" s="179"/>
      <c r="AA62" s="182"/>
    </row>
    <row r="63" spans="1:27" s="28" customFormat="1" ht="15.75">
      <c r="A63" s="91"/>
      <c r="B63" s="91"/>
      <c r="C63" s="77"/>
      <c r="D63" s="108" t="s">
        <v>70</v>
      </c>
      <c r="E63" s="52">
        <v>10218</v>
      </c>
      <c r="F63" s="109">
        <v>111.10315130162458</v>
      </c>
      <c r="G63" s="52">
        <v>22</v>
      </c>
      <c r="H63" s="109">
        <v>95.409090909090907</v>
      </c>
      <c r="I63" s="52">
        <v>15</v>
      </c>
      <c r="J63" s="109">
        <v>42.93333333333333</v>
      </c>
      <c r="K63" s="52"/>
      <c r="L63" s="109"/>
      <c r="M63" s="52">
        <v>22</v>
      </c>
      <c r="N63" s="109">
        <v>13.363636363636363</v>
      </c>
      <c r="O63" s="44"/>
      <c r="P63" s="104"/>
      <c r="Q63" s="178"/>
      <c r="R63" s="179"/>
      <c r="S63" s="178"/>
      <c r="T63" s="179"/>
      <c r="U63" s="178"/>
      <c r="V63" s="179"/>
      <c r="W63" s="178"/>
      <c r="X63" s="179"/>
      <c r="Y63" s="178"/>
      <c r="Z63" s="179"/>
      <c r="AA63" s="182"/>
    </row>
    <row r="64" spans="1:27" ht="15.75">
      <c r="A64" s="91"/>
      <c r="B64" s="91"/>
      <c r="C64" s="76">
        <v>3</v>
      </c>
      <c r="D64" s="105" t="s">
        <v>71</v>
      </c>
      <c r="E64" s="106">
        <v>3607</v>
      </c>
      <c r="F64" s="107">
        <v>111.40948156362629</v>
      </c>
      <c r="G64" s="106">
        <v>10</v>
      </c>
      <c r="H64" s="107">
        <v>88.9</v>
      </c>
      <c r="I64" s="106">
        <v>7</v>
      </c>
      <c r="J64" s="107">
        <v>42</v>
      </c>
      <c r="K64" s="106"/>
      <c r="L64" s="107"/>
      <c r="M64" s="106">
        <v>9</v>
      </c>
      <c r="N64" s="107">
        <v>12.444444444444445</v>
      </c>
      <c r="O64" s="63"/>
      <c r="P64" s="68"/>
      <c r="Q64" s="178"/>
      <c r="R64" s="179"/>
      <c r="S64" s="178"/>
      <c r="T64" s="179"/>
      <c r="U64" s="178"/>
      <c r="V64" s="179"/>
      <c r="W64" s="178"/>
      <c r="X64" s="179"/>
      <c r="Y64" s="178"/>
      <c r="Z64" s="179"/>
      <c r="AA64" s="176"/>
    </row>
    <row r="65" spans="1:27" ht="15.75" customHeight="1">
      <c r="A65" s="91"/>
      <c r="B65" s="91"/>
      <c r="C65" s="76">
        <v>12</v>
      </c>
      <c r="D65" s="105" t="s">
        <v>72</v>
      </c>
      <c r="E65" s="106">
        <v>1237</v>
      </c>
      <c r="F65" s="107">
        <v>110.18270008084075</v>
      </c>
      <c r="G65" s="106">
        <v>2</v>
      </c>
      <c r="H65" s="107">
        <v>98</v>
      </c>
      <c r="I65" s="106">
        <v>3</v>
      </c>
      <c r="J65" s="107">
        <v>42</v>
      </c>
      <c r="K65" s="106"/>
      <c r="L65" s="107"/>
      <c r="M65" s="106">
        <v>2</v>
      </c>
      <c r="N65" s="107">
        <v>14</v>
      </c>
      <c r="O65" s="63"/>
      <c r="P65" s="68"/>
      <c r="Q65" s="178"/>
      <c r="R65" s="179"/>
      <c r="S65" s="178"/>
      <c r="T65" s="179"/>
      <c r="U65" s="178"/>
      <c r="V65" s="179"/>
      <c r="W65" s="178"/>
      <c r="X65" s="179"/>
      <c r="Y65" s="178"/>
      <c r="Z65" s="179"/>
      <c r="AA65" s="176"/>
    </row>
    <row r="66" spans="1:27" ht="15.75">
      <c r="A66" s="91"/>
      <c r="B66" s="91"/>
      <c r="C66" s="76">
        <v>46</v>
      </c>
      <c r="D66" s="105" t="s">
        <v>73</v>
      </c>
      <c r="E66" s="106">
        <v>5374</v>
      </c>
      <c r="F66" s="107">
        <v>111.10941570524749</v>
      </c>
      <c r="G66" s="106">
        <v>10</v>
      </c>
      <c r="H66" s="107">
        <v>101.4</v>
      </c>
      <c r="I66" s="106">
        <v>5</v>
      </c>
      <c r="J66" s="107">
        <v>44.8</v>
      </c>
      <c r="K66" s="106"/>
      <c r="L66" s="107"/>
      <c r="M66" s="106">
        <v>11</v>
      </c>
      <c r="N66" s="107">
        <v>14</v>
      </c>
      <c r="O66" s="63"/>
      <c r="P66" s="68"/>
      <c r="Q66" s="178"/>
      <c r="R66" s="179"/>
      <c r="S66" s="178"/>
      <c r="T66" s="179"/>
      <c r="U66" s="178"/>
      <c r="V66" s="179"/>
      <c r="W66" s="178"/>
      <c r="X66" s="179"/>
      <c r="Y66" s="178"/>
      <c r="Z66" s="179"/>
      <c r="AA66" s="176"/>
    </row>
    <row r="67" spans="1:27" s="28" customFormat="1" ht="15.75">
      <c r="A67" s="91"/>
      <c r="B67" s="91"/>
      <c r="C67" s="77"/>
      <c r="D67" s="108" t="s">
        <v>74</v>
      </c>
      <c r="E67" s="52">
        <v>4967</v>
      </c>
      <c r="F67" s="109">
        <v>109.5047312260922</v>
      </c>
      <c r="G67" s="52">
        <v>30</v>
      </c>
      <c r="H67" s="109">
        <v>92.86666666666666</v>
      </c>
      <c r="I67" s="52">
        <v>4</v>
      </c>
      <c r="J67" s="109">
        <v>36.75</v>
      </c>
      <c r="K67" s="52"/>
      <c r="L67" s="109"/>
      <c r="M67" s="52">
        <v>32</v>
      </c>
      <c r="N67" s="109">
        <v>15.09375</v>
      </c>
      <c r="O67" s="44"/>
      <c r="P67" s="104"/>
      <c r="Q67" s="180"/>
      <c r="R67" s="181"/>
      <c r="S67" s="180"/>
      <c r="T67" s="181"/>
      <c r="U67" s="180"/>
      <c r="V67" s="181"/>
      <c r="W67" s="180"/>
      <c r="X67" s="181"/>
      <c r="Y67" s="180"/>
      <c r="Z67" s="181"/>
      <c r="AA67" s="182"/>
    </row>
    <row r="68" spans="1:27" ht="15.75">
      <c r="A68" s="91"/>
      <c r="B68" s="91"/>
      <c r="C68" s="76">
        <v>1</v>
      </c>
      <c r="D68" s="105" t="s">
        <v>114</v>
      </c>
      <c r="E68" s="106">
        <v>747</v>
      </c>
      <c r="F68" s="107">
        <v>109.00401606425703</v>
      </c>
      <c r="G68" s="106">
        <v>4</v>
      </c>
      <c r="H68" s="107">
        <v>59.5</v>
      </c>
      <c r="I68" s="106"/>
      <c r="J68" s="107"/>
      <c r="K68" s="106"/>
      <c r="L68" s="107"/>
      <c r="M68" s="106">
        <v>5</v>
      </c>
      <c r="N68" s="107">
        <v>12.6</v>
      </c>
      <c r="O68" s="63"/>
      <c r="P68" s="68"/>
      <c r="Q68" s="180"/>
      <c r="R68" s="181"/>
      <c r="S68" s="180"/>
      <c r="T68" s="181"/>
      <c r="U68" s="180"/>
      <c r="V68" s="181"/>
      <c r="W68" s="180"/>
      <c r="X68" s="181"/>
      <c r="Y68" s="180"/>
      <c r="Z68" s="181"/>
      <c r="AA68" s="176"/>
    </row>
    <row r="69" spans="1:27" ht="15.75">
      <c r="A69" s="91"/>
      <c r="B69" s="91"/>
      <c r="C69" s="76">
        <v>20</v>
      </c>
      <c r="D69" s="105" t="s">
        <v>115</v>
      </c>
      <c r="E69" s="106">
        <v>1792</v>
      </c>
      <c r="F69" s="107">
        <v>110.12388392857143</v>
      </c>
      <c r="G69" s="106">
        <v>14</v>
      </c>
      <c r="H69" s="107">
        <v>97</v>
      </c>
      <c r="I69" s="106">
        <v>2</v>
      </c>
      <c r="J69" s="107">
        <v>42</v>
      </c>
      <c r="K69" s="106"/>
      <c r="L69" s="107"/>
      <c r="M69" s="106">
        <v>15</v>
      </c>
      <c r="N69" s="107">
        <v>11.2</v>
      </c>
      <c r="O69" s="63"/>
      <c r="P69" s="68"/>
      <c r="Q69" s="180"/>
      <c r="R69" s="181"/>
      <c r="S69" s="180"/>
      <c r="T69" s="181"/>
      <c r="U69" s="180"/>
      <c r="V69" s="181"/>
      <c r="W69" s="180"/>
      <c r="X69" s="181"/>
      <c r="Y69" s="180"/>
      <c r="Z69" s="181"/>
      <c r="AA69" s="176"/>
    </row>
    <row r="70" spans="1:27" ht="15.75">
      <c r="A70" s="91"/>
      <c r="B70" s="91"/>
      <c r="C70" s="76">
        <v>48</v>
      </c>
      <c r="D70" s="105" t="s">
        <v>116</v>
      </c>
      <c r="E70" s="106">
        <v>2428</v>
      </c>
      <c r="F70" s="107">
        <v>109.20181219110378</v>
      </c>
      <c r="G70" s="106">
        <v>12</v>
      </c>
      <c r="H70" s="107">
        <v>99.166666666666671</v>
      </c>
      <c r="I70" s="106">
        <v>2</v>
      </c>
      <c r="J70" s="107">
        <v>31.5</v>
      </c>
      <c r="K70" s="106"/>
      <c r="L70" s="107"/>
      <c r="M70" s="106">
        <v>12</v>
      </c>
      <c r="N70" s="107">
        <v>21</v>
      </c>
      <c r="O70" s="63"/>
      <c r="P70" s="68"/>
      <c r="Q70" s="178"/>
      <c r="R70" s="179"/>
      <c r="S70" s="178"/>
      <c r="T70" s="179"/>
      <c r="U70" s="178"/>
      <c r="V70" s="179"/>
      <c r="W70" s="178"/>
      <c r="X70" s="179"/>
      <c r="Y70" s="178"/>
      <c r="Z70" s="179"/>
      <c r="AA70" s="176"/>
    </row>
    <row r="71" spans="1:27" s="28" customFormat="1" ht="15.75">
      <c r="A71" s="91"/>
      <c r="B71" s="91"/>
      <c r="C71" s="77">
        <v>51</v>
      </c>
      <c r="D71" s="108" t="s">
        <v>75</v>
      </c>
      <c r="E71" s="52">
        <v>94</v>
      </c>
      <c r="F71" s="109">
        <v>108.90425531914893</v>
      </c>
      <c r="G71" s="52">
        <v>1</v>
      </c>
      <c r="H71" s="109">
        <v>56</v>
      </c>
      <c r="I71" s="52">
        <v>1</v>
      </c>
      <c r="J71" s="109">
        <v>42</v>
      </c>
      <c r="K71" s="52"/>
      <c r="L71" s="109"/>
      <c r="M71" s="52">
        <v>1</v>
      </c>
      <c r="N71" s="109">
        <v>14</v>
      </c>
      <c r="O71" s="44"/>
      <c r="P71" s="104"/>
      <c r="Q71" s="180"/>
      <c r="R71" s="181"/>
      <c r="S71" s="180"/>
      <c r="T71" s="181"/>
      <c r="U71" s="180"/>
      <c r="V71" s="181"/>
      <c r="W71" s="180"/>
      <c r="X71" s="181"/>
      <c r="Y71" s="180"/>
      <c r="Z71" s="181"/>
      <c r="AA71" s="182"/>
    </row>
    <row r="72" spans="1:27" s="28" customFormat="1" ht="15.75">
      <c r="A72" s="91"/>
      <c r="B72" s="91"/>
      <c r="C72" s="77">
        <v>52</v>
      </c>
      <c r="D72" s="108" t="s">
        <v>76</v>
      </c>
      <c r="E72" s="52">
        <v>160</v>
      </c>
      <c r="F72" s="109">
        <v>112.47499999999999</v>
      </c>
      <c r="G72" s="52"/>
      <c r="H72" s="109"/>
      <c r="I72" s="52">
        <v>4</v>
      </c>
      <c r="J72" s="109">
        <v>42</v>
      </c>
      <c r="K72" s="52"/>
      <c r="L72" s="109"/>
      <c r="M72" s="52"/>
      <c r="N72" s="109"/>
      <c r="O72" s="44"/>
      <c r="P72" s="104"/>
      <c r="Q72" s="180"/>
      <c r="R72" s="181"/>
      <c r="S72" s="180"/>
      <c r="T72" s="181"/>
      <c r="U72" s="180"/>
      <c r="V72" s="181"/>
      <c r="W72" s="180"/>
      <c r="X72" s="181"/>
      <c r="Y72" s="180"/>
      <c r="Z72" s="181"/>
      <c r="AA72" s="182"/>
    </row>
    <row r="73" spans="1:27" ht="24" customHeight="1">
      <c r="A73" s="91"/>
      <c r="B73" s="91"/>
      <c r="C73" s="111"/>
      <c r="D73" s="70" t="s">
        <v>8</v>
      </c>
      <c r="E73" s="57">
        <v>102948</v>
      </c>
      <c r="F73" s="112">
        <v>110.76</v>
      </c>
      <c r="G73" s="57">
        <v>338</v>
      </c>
      <c r="H73" s="112">
        <v>91.75</v>
      </c>
      <c r="I73" s="57">
        <v>162</v>
      </c>
      <c r="J73" s="112">
        <v>42.01</v>
      </c>
      <c r="K73" s="57"/>
      <c r="L73" s="112"/>
      <c r="M73" s="57">
        <v>367</v>
      </c>
      <c r="N73" s="112">
        <v>15.4</v>
      </c>
      <c r="O73" s="44"/>
      <c r="P73" s="104"/>
      <c r="Q73" s="180"/>
      <c r="R73" s="181"/>
      <c r="S73" s="180"/>
      <c r="T73" s="181"/>
      <c r="U73" s="180"/>
      <c r="V73" s="181"/>
      <c r="W73" s="180"/>
      <c r="X73" s="181"/>
      <c r="Y73" s="180"/>
      <c r="Z73" s="181"/>
      <c r="AA73" s="176"/>
    </row>
    <row r="74" spans="1:27" ht="3.2" customHeight="1">
      <c r="A74" s="91"/>
      <c r="B74" s="91"/>
      <c r="C74" s="91"/>
      <c r="D74" s="58"/>
      <c r="E74" s="58"/>
      <c r="F74" s="58"/>
      <c r="G74" s="58"/>
      <c r="H74" s="58"/>
      <c r="I74" s="58"/>
      <c r="J74" s="58"/>
      <c r="K74" s="58"/>
      <c r="L74" s="58"/>
      <c r="O74" s="44"/>
      <c r="P74" s="104"/>
      <c r="Q74" s="178"/>
      <c r="R74" s="179"/>
      <c r="S74" s="178"/>
      <c r="T74" s="179"/>
      <c r="U74" s="178"/>
      <c r="V74" s="179"/>
      <c r="W74" s="178"/>
      <c r="X74" s="179"/>
      <c r="Y74" s="178"/>
      <c r="Z74" s="179"/>
      <c r="AA74" s="176"/>
    </row>
    <row r="75" spans="1:27" s="114" customFormat="1" ht="15.6" customHeight="1">
      <c r="A75" s="113"/>
      <c r="B75" s="113"/>
      <c r="C75" s="113"/>
      <c r="D75" s="209" t="s">
        <v>104</v>
      </c>
      <c r="E75" s="210"/>
      <c r="F75" s="210"/>
      <c r="G75" s="210"/>
      <c r="H75" s="210"/>
      <c r="I75" s="210"/>
      <c r="J75" s="210"/>
      <c r="K75" s="210"/>
      <c r="L75" s="210"/>
      <c r="M75" s="210"/>
      <c r="N75" s="210"/>
      <c r="O75" s="44"/>
      <c r="P75" s="104"/>
      <c r="Q75" s="178"/>
      <c r="R75" s="179"/>
      <c r="S75" s="178"/>
      <c r="T75" s="179"/>
      <c r="U75" s="178"/>
      <c r="V75" s="179"/>
      <c r="W75" s="178"/>
      <c r="X75" s="179"/>
      <c r="Y75" s="178"/>
      <c r="Z75" s="179"/>
      <c r="AA75" s="183"/>
    </row>
    <row r="76" spans="1:27" s="114" customFormat="1" ht="27.6" customHeight="1">
      <c r="A76" s="113"/>
      <c r="B76" s="113"/>
      <c r="C76" s="113"/>
      <c r="D76" s="211" t="s">
        <v>105</v>
      </c>
      <c r="E76" s="212"/>
      <c r="F76" s="212"/>
      <c r="G76" s="212"/>
      <c r="H76" s="212"/>
      <c r="I76" s="212"/>
      <c r="J76" s="212"/>
      <c r="K76" s="212"/>
      <c r="L76" s="212"/>
      <c r="M76" s="212"/>
      <c r="N76" s="212"/>
      <c r="O76" s="115"/>
      <c r="Q76" s="178"/>
      <c r="R76" s="179"/>
      <c r="S76" s="178"/>
      <c r="T76" s="179"/>
      <c r="U76" s="178"/>
      <c r="V76" s="179"/>
      <c r="W76" s="178"/>
      <c r="X76" s="179"/>
      <c r="Y76" s="178"/>
      <c r="Z76" s="179"/>
      <c r="AA76" s="183"/>
    </row>
    <row r="77" spans="1:27" s="114" customFormat="1" ht="13.9" customHeight="1">
      <c r="A77" s="113"/>
      <c r="B77" s="113"/>
      <c r="C77" s="113"/>
      <c r="D77" s="211" t="s">
        <v>118</v>
      </c>
      <c r="E77" s="212"/>
      <c r="F77" s="212"/>
      <c r="G77" s="212"/>
      <c r="H77" s="212"/>
      <c r="I77" s="212"/>
      <c r="J77" s="212"/>
      <c r="K77" s="212"/>
      <c r="L77" s="212"/>
      <c r="M77" s="212"/>
      <c r="N77" s="212"/>
      <c r="O77" s="115"/>
      <c r="Q77" s="183"/>
      <c r="R77" s="183"/>
      <c r="S77" s="183"/>
      <c r="T77" s="183"/>
      <c r="U77" s="183"/>
      <c r="V77" s="183"/>
      <c r="W77" s="183"/>
      <c r="X77" s="183"/>
      <c r="Y77" s="183"/>
      <c r="Z77" s="183"/>
      <c r="AA77" s="183"/>
    </row>
    <row r="78" spans="1:27" s="114" customFormat="1" ht="24.2" customHeight="1">
      <c r="A78" s="113"/>
      <c r="B78" s="113"/>
      <c r="C78" s="113"/>
      <c r="D78" s="211" t="s">
        <v>106</v>
      </c>
      <c r="E78" s="212"/>
      <c r="F78" s="212"/>
      <c r="G78" s="212"/>
      <c r="H78" s="212"/>
      <c r="I78" s="212"/>
      <c r="J78" s="212"/>
      <c r="K78" s="212"/>
      <c r="L78" s="212"/>
      <c r="M78" s="212"/>
      <c r="N78" s="212"/>
      <c r="O78" s="115"/>
      <c r="Q78" s="183"/>
      <c r="R78" s="183"/>
      <c r="S78" s="183"/>
      <c r="T78" s="183"/>
      <c r="U78" s="183"/>
      <c r="V78" s="183"/>
      <c r="W78" s="183"/>
      <c r="X78" s="183"/>
      <c r="Y78" s="183"/>
      <c r="Z78" s="183"/>
      <c r="AA78" s="183"/>
    </row>
    <row r="80" spans="1:27" hidden="1">
      <c r="E80" s="86"/>
    </row>
    <row r="81" spans="5:13" s="116" customFormat="1" hidden="1">
      <c r="E81" s="117">
        <f>E72+E71+E67+E63+E62+E61+E59++E54+E51+E46+E40+E30+E29+E26+E25+E24+E20+E11+E60</f>
        <v>102948</v>
      </c>
      <c r="F81" s="117"/>
      <c r="G81" s="117">
        <f>G72+G71+G67+G63+G62+G61+G59++G54+G51+G46+G40+G30+G29+G26+G25+G24+G20+G11+G60</f>
        <v>338</v>
      </c>
      <c r="I81" s="117">
        <f>I72+I71+I67+I63+I62+I61+I59++I54+I51+I46+I40+I30+I29+I26+I25+I24+I20+I11+I60</f>
        <v>162</v>
      </c>
      <c r="J81" s="118"/>
      <c r="K81" s="117">
        <f>K72+K71+K67+K63+K62+K61+K59++K54+K51+K46+K40+K30+K29+K26+K25+K24+K20+K11+K60</f>
        <v>0</v>
      </c>
      <c r="M81" s="117">
        <f>M72+M71+M67+M63+M62+M61+M59++M54+M51+M46+M40+M30+M29+M26+M25+M24+M20+M11+M60</f>
        <v>367</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2">
    <mergeCell ref="D4:N4"/>
    <mergeCell ref="D5:N5"/>
    <mergeCell ref="D6:N6"/>
    <mergeCell ref="D7:N7"/>
    <mergeCell ref="E9:H9"/>
    <mergeCell ref="I9:L9"/>
    <mergeCell ref="M9:N9"/>
    <mergeCell ref="C9:C10"/>
    <mergeCell ref="D75:N75"/>
    <mergeCell ref="D76:N76"/>
    <mergeCell ref="D77:N77"/>
    <mergeCell ref="D78:N78"/>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autoPageBreaks="0" fitToPage="1"/>
  </sheetPr>
  <dimension ref="B22:E26"/>
  <sheetViews>
    <sheetView showGridLines="0" showRowColHeaders="0" zoomScaleNormal="100" zoomScaleSheetLayoutView="100" workbookViewId="0">
      <selection activeCell="F53" sqref="F53"/>
    </sheetView>
  </sheetViews>
  <sheetFormatPr baseColWidth="10" defaultRowHeight="15"/>
  <cols>
    <col min="2" max="4" width="20.7109375" customWidth="1"/>
  </cols>
  <sheetData>
    <row r="22" spans="2:5" ht="26.25" customHeight="1">
      <c r="B22" s="223" t="s">
        <v>108</v>
      </c>
      <c r="C22" s="223"/>
      <c r="D22" s="223"/>
      <c r="E22" s="6"/>
    </row>
    <row r="23" spans="2:5" ht="26.25" customHeight="1">
      <c r="B23" s="224">
        <v>22172</v>
      </c>
      <c r="C23" s="224"/>
      <c r="D23" s="224"/>
      <c r="E23" s="7"/>
    </row>
    <row r="24" spans="2:5" ht="14.25" customHeight="1">
      <c r="B24" s="8"/>
      <c r="C24" s="8"/>
      <c r="D24" s="8"/>
    </row>
    <row r="25" spans="2:5" ht="26.25">
      <c r="B25" s="9" t="s">
        <v>2</v>
      </c>
      <c r="C25" s="8"/>
      <c r="D25" s="190">
        <v>18838</v>
      </c>
    </row>
    <row r="26" spans="2:5" ht="26.25">
      <c r="B26" s="9" t="s">
        <v>3</v>
      </c>
      <c r="C26" s="8"/>
      <c r="D26" s="190">
        <v>3334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P69"/>
  <sheetViews>
    <sheetView showGridLines="0" zoomScaleNormal="100" workbookViewId="0">
      <pane ySplit="5" topLeftCell="A6" activePane="bottomLeft" state="frozen"/>
      <selection activeCell="C25" sqref="C25"/>
      <selection pane="bottomLeft" activeCell="P13" sqref="P13"/>
    </sheetView>
  </sheetViews>
  <sheetFormatPr baseColWidth="10" defaultColWidth="11.42578125" defaultRowHeight="12.75"/>
  <cols>
    <col min="1" max="1" width="2.5703125" style="142" customWidth="1"/>
    <col min="2" max="2" width="7.42578125" style="142" customWidth="1"/>
    <col min="3" max="3" width="20" style="139" customWidth="1"/>
    <col min="4" max="4" width="12.85546875" style="168" hidden="1" customWidth="1"/>
    <col min="5" max="5" width="12.28515625" style="168" hidden="1" customWidth="1"/>
    <col min="6" max="6" width="14.85546875" style="169" hidden="1" customWidth="1"/>
    <col min="7" max="7" width="16.5703125" style="168" customWidth="1"/>
    <col min="8" max="8" width="16" style="168" customWidth="1"/>
    <col min="9" max="9" width="13.42578125" style="169" customWidth="1"/>
    <col min="10" max="10" width="14" style="169" customWidth="1"/>
    <col min="11" max="11" width="12.85546875" style="169" customWidth="1"/>
    <col min="12" max="16384" width="11.42578125" style="142"/>
  </cols>
  <sheetData>
    <row r="1" spans="2:16" s="139" customFormat="1" ht="24.6" customHeight="1">
      <c r="C1" s="227" t="s">
        <v>78</v>
      </c>
      <c r="D1" s="228"/>
      <c r="E1" s="228"/>
      <c r="F1" s="228"/>
      <c r="G1" s="228"/>
      <c r="H1" s="228"/>
      <c r="I1" s="228"/>
      <c r="J1" s="228"/>
      <c r="K1" s="228"/>
    </row>
    <row r="2" spans="2:16" s="139" customFormat="1" ht="19.149999999999999" customHeight="1">
      <c r="C2" s="229" t="s">
        <v>123</v>
      </c>
      <c r="D2" s="230"/>
      <c r="E2" s="230"/>
      <c r="F2" s="230"/>
      <c r="G2" s="230"/>
      <c r="H2" s="230"/>
      <c r="I2" s="230"/>
      <c r="J2" s="230"/>
      <c r="K2" s="230"/>
    </row>
    <row r="3" spans="2:16" s="139" customFormat="1" ht="14.25" customHeight="1">
      <c r="C3" s="231"/>
      <c r="D3" s="232"/>
      <c r="E3" s="232"/>
      <c r="F3" s="232"/>
      <c r="G3" s="232"/>
      <c r="H3" s="232"/>
      <c r="I3" s="232"/>
      <c r="J3" s="232"/>
      <c r="K3" s="232"/>
    </row>
    <row r="4" spans="2:16" s="144" customFormat="1" ht="18.600000000000001" customHeight="1">
      <c r="B4" s="225" t="s">
        <v>103</v>
      </c>
      <c r="C4" s="143"/>
      <c r="D4" s="233" t="s">
        <v>124</v>
      </c>
      <c r="E4" s="234"/>
      <c r="F4" s="235"/>
      <c r="G4" s="236" t="s">
        <v>2</v>
      </c>
      <c r="H4" s="238" t="s">
        <v>3</v>
      </c>
      <c r="I4" s="240" t="s">
        <v>79</v>
      </c>
      <c r="J4" s="233" t="s">
        <v>119</v>
      </c>
      <c r="K4" s="235"/>
    </row>
    <row r="5" spans="2:16" s="149" customFormat="1" ht="16.350000000000001" customHeight="1">
      <c r="B5" s="226"/>
      <c r="C5" s="145"/>
      <c r="D5" s="146" t="s">
        <v>2</v>
      </c>
      <c r="E5" s="147" t="s">
        <v>3</v>
      </c>
      <c r="F5" s="148" t="s">
        <v>79</v>
      </c>
      <c r="G5" s="237"/>
      <c r="H5" s="239"/>
      <c r="I5" s="241"/>
      <c r="J5" s="146" t="s">
        <v>80</v>
      </c>
      <c r="K5" s="148" t="s">
        <v>81</v>
      </c>
    </row>
    <row r="6" spans="2:16" s="140" customFormat="1" ht="15.75">
      <c r="B6" s="150">
        <v>4</v>
      </c>
      <c r="C6" s="150" t="s">
        <v>23</v>
      </c>
      <c r="D6" s="151">
        <v>190</v>
      </c>
      <c r="E6" s="152">
        <v>22</v>
      </c>
      <c r="F6" s="153">
        <v>212</v>
      </c>
      <c r="G6" s="151">
        <v>170</v>
      </c>
      <c r="H6" s="154">
        <v>26</v>
      </c>
      <c r="I6" s="153">
        <v>196</v>
      </c>
      <c r="J6" s="151">
        <f>I6-F6</f>
        <v>-16</v>
      </c>
      <c r="K6" s="155">
        <f>I6/F6-1</f>
        <v>-7.547169811320753E-2</v>
      </c>
      <c r="N6" s="184"/>
      <c r="O6" s="184"/>
      <c r="P6" s="185"/>
    </row>
    <row r="7" spans="2:16" s="140" customFormat="1" ht="15.75">
      <c r="B7" s="150">
        <v>11</v>
      </c>
      <c r="C7" s="150" t="s">
        <v>24</v>
      </c>
      <c r="D7" s="151">
        <v>361</v>
      </c>
      <c r="E7" s="152">
        <v>25</v>
      </c>
      <c r="F7" s="153">
        <v>386</v>
      </c>
      <c r="G7" s="151">
        <v>275</v>
      </c>
      <c r="H7" s="154">
        <v>39</v>
      </c>
      <c r="I7" s="153">
        <v>314</v>
      </c>
      <c r="J7" s="151">
        <f>I7-F7</f>
        <v>-72</v>
      </c>
      <c r="K7" s="155">
        <f>I7/F7-1</f>
        <v>-0.18652849740932642</v>
      </c>
      <c r="N7" s="184"/>
      <c r="O7" s="184"/>
      <c r="P7" s="185"/>
    </row>
    <row r="8" spans="2:16" s="140" customFormat="1" ht="15.75">
      <c r="B8" s="150">
        <v>14</v>
      </c>
      <c r="C8" s="150" t="s">
        <v>25</v>
      </c>
      <c r="D8" s="151">
        <v>191</v>
      </c>
      <c r="E8" s="152">
        <v>24</v>
      </c>
      <c r="F8" s="153">
        <v>215</v>
      </c>
      <c r="G8" s="151">
        <v>168</v>
      </c>
      <c r="H8" s="154">
        <v>26</v>
      </c>
      <c r="I8" s="153">
        <v>194</v>
      </c>
      <c r="J8" s="151">
        <f t="shared" ref="J8:J68" si="0">I8-F8</f>
        <v>-21</v>
      </c>
      <c r="K8" s="155">
        <f t="shared" ref="K8:K68" si="1">I8/F8-1</f>
        <v>-9.7674418604651203E-2</v>
      </c>
      <c r="N8" s="184"/>
      <c r="O8" s="184"/>
      <c r="P8" s="185"/>
    </row>
    <row r="9" spans="2:16" s="140" customFormat="1" ht="15.75">
      <c r="B9" s="150">
        <v>18</v>
      </c>
      <c r="C9" s="150" t="s">
        <v>26</v>
      </c>
      <c r="D9" s="151">
        <v>261</v>
      </c>
      <c r="E9" s="152">
        <v>25</v>
      </c>
      <c r="F9" s="153">
        <v>286</v>
      </c>
      <c r="G9" s="151">
        <v>220</v>
      </c>
      <c r="H9" s="154">
        <v>31</v>
      </c>
      <c r="I9" s="153">
        <v>251</v>
      </c>
      <c r="J9" s="151">
        <f t="shared" si="0"/>
        <v>-35</v>
      </c>
      <c r="K9" s="155">
        <f t="shared" si="1"/>
        <v>-0.1223776223776224</v>
      </c>
      <c r="N9" s="184"/>
      <c r="O9" s="184"/>
      <c r="P9" s="185"/>
    </row>
    <row r="10" spans="2:16" s="140" customFormat="1" ht="15.75">
      <c r="B10" s="150">
        <v>21</v>
      </c>
      <c r="C10" s="150" t="s">
        <v>27</v>
      </c>
      <c r="D10" s="151">
        <v>80</v>
      </c>
      <c r="E10" s="152">
        <v>16</v>
      </c>
      <c r="F10" s="153">
        <v>96</v>
      </c>
      <c r="G10" s="151">
        <v>84</v>
      </c>
      <c r="H10" s="154">
        <v>5</v>
      </c>
      <c r="I10" s="153">
        <v>89</v>
      </c>
      <c r="J10" s="151">
        <f t="shared" si="0"/>
        <v>-7</v>
      </c>
      <c r="K10" s="155">
        <f t="shared" si="1"/>
        <v>-7.291666666666663E-2</v>
      </c>
      <c r="N10" s="184"/>
      <c r="O10" s="184"/>
      <c r="P10" s="185"/>
    </row>
    <row r="11" spans="2:16" s="140" customFormat="1" ht="15.75">
      <c r="B11" s="150">
        <v>23</v>
      </c>
      <c r="C11" s="150" t="s">
        <v>28</v>
      </c>
      <c r="D11" s="151">
        <v>139</v>
      </c>
      <c r="E11" s="152">
        <v>23</v>
      </c>
      <c r="F11" s="153">
        <v>162</v>
      </c>
      <c r="G11" s="151">
        <v>123</v>
      </c>
      <c r="H11" s="154">
        <v>15</v>
      </c>
      <c r="I11" s="153">
        <v>138</v>
      </c>
      <c r="J11" s="151">
        <f t="shared" si="0"/>
        <v>-24</v>
      </c>
      <c r="K11" s="155">
        <f t="shared" si="1"/>
        <v>-0.14814814814814814</v>
      </c>
      <c r="N11" s="184"/>
      <c r="O11" s="184"/>
      <c r="P11" s="185"/>
    </row>
    <row r="12" spans="2:16" s="140" customFormat="1" ht="15.75">
      <c r="B12" s="150">
        <v>29</v>
      </c>
      <c r="C12" s="150" t="s">
        <v>29</v>
      </c>
      <c r="D12" s="151">
        <v>691</v>
      </c>
      <c r="E12" s="152">
        <v>74</v>
      </c>
      <c r="F12" s="153">
        <v>765</v>
      </c>
      <c r="G12" s="151">
        <v>605</v>
      </c>
      <c r="H12" s="154">
        <v>98</v>
      </c>
      <c r="I12" s="153">
        <v>703</v>
      </c>
      <c r="J12" s="151">
        <f t="shared" si="0"/>
        <v>-62</v>
      </c>
      <c r="K12" s="155">
        <f t="shared" si="1"/>
        <v>-8.1045751633986973E-2</v>
      </c>
      <c r="N12" s="184"/>
      <c r="O12" s="184"/>
      <c r="P12" s="185"/>
    </row>
    <row r="13" spans="2:16" s="140" customFormat="1" ht="15.75">
      <c r="B13" s="150">
        <v>41</v>
      </c>
      <c r="C13" s="150" t="s">
        <v>30</v>
      </c>
      <c r="D13" s="151">
        <v>655</v>
      </c>
      <c r="E13" s="152">
        <v>72</v>
      </c>
      <c r="F13" s="153">
        <v>727</v>
      </c>
      <c r="G13" s="151">
        <v>505</v>
      </c>
      <c r="H13" s="154">
        <v>90</v>
      </c>
      <c r="I13" s="153">
        <v>595</v>
      </c>
      <c r="J13" s="151">
        <f t="shared" si="0"/>
        <v>-132</v>
      </c>
      <c r="K13" s="155">
        <f t="shared" si="1"/>
        <v>-0.18156808803301239</v>
      </c>
      <c r="N13" s="184"/>
      <c r="O13" s="184"/>
      <c r="P13" s="185"/>
    </row>
    <row r="14" spans="2:16" s="141" customFormat="1" ht="15.75">
      <c r="B14" s="156"/>
      <c r="C14" s="156" t="s">
        <v>22</v>
      </c>
      <c r="D14" s="157">
        <v>2568</v>
      </c>
      <c r="E14" s="158">
        <v>281</v>
      </c>
      <c r="F14" s="159">
        <v>2849</v>
      </c>
      <c r="G14" s="157">
        <v>2150</v>
      </c>
      <c r="H14" s="160">
        <v>330</v>
      </c>
      <c r="I14" s="159">
        <v>2480</v>
      </c>
      <c r="J14" s="157">
        <f t="shared" si="0"/>
        <v>-369</v>
      </c>
      <c r="K14" s="161">
        <f t="shared" si="1"/>
        <v>-0.12951912951912947</v>
      </c>
      <c r="N14" s="186"/>
      <c r="O14" s="186"/>
      <c r="P14" s="186"/>
    </row>
    <row r="15" spans="2:16" s="140" customFormat="1" ht="15.75">
      <c r="B15" s="150">
        <v>22</v>
      </c>
      <c r="C15" s="150" t="s">
        <v>32</v>
      </c>
      <c r="D15" s="151">
        <v>125</v>
      </c>
      <c r="E15" s="152">
        <v>37</v>
      </c>
      <c r="F15" s="153">
        <v>162</v>
      </c>
      <c r="G15" s="151">
        <v>117</v>
      </c>
      <c r="H15" s="154">
        <v>14</v>
      </c>
      <c r="I15" s="153">
        <v>131</v>
      </c>
      <c r="J15" s="151">
        <f t="shared" si="0"/>
        <v>-31</v>
      </c>
      <c r="K15" s="155">
        <f t="shared" si="1"/>
        <v>-0.19135802469135799</v>
      </c>
      <c r="N15" s="184"/>
      <c r="O15" s="184"/>
      <c r="P15" s="185"/>
    </row>
    <row r="16" spans="2:16" s="140" customFormat="1" ht="15.75">
      <c r="B16" s="150">
        <v>44</v>
      </c>
      <c r="C16" s="150" t="s">
        <v>33</v>
      </c>
      <c r="D16" s="151">
        <v>107</v>
      </c>
      <c r="E16" s="152">
        <v>16</v>
      </c>
      <c r="F16" s="153">
        <v>123</v>
      </c>
      <c r="G16" s="151">
        <v>68</v>
      </c>
      <c r="H16" s="154">
        <v>10</v>
      </c>
      <c r="I16" s="153">
        <v>78</v>
      </c>
      <c r="J16" s="151">
        <f t="shared" si="0"/>
        <v>-45</v>
      </c>
      <c r="K16" s="155">
        <f t="shared" si="1"/>
        <v>-0.36585365853658536</v>
      </c>
      <c r="N16" s="184"/>
      <c r="O16" s="184"/>
      <c r="P16" s="185"/>
    </row>
    <row r="17" spans="2:16" s="140" customFormat="1" ht="15.75">
      <c r="B17" s="150">
        <v>50</v>
      </c>
      <c r="C17" s="150" t="s">
        <v>34</v>
      </c>
      <c r="D17" s="151">
        <v>755</v>
      </c>
      <c r="E17" s="152">
        <v>75</v>
      </c>
      <c r="F17" s="153">
        <v>830</v>
      </c>
      <c r="G17" s="151">
        <v>597</v>
      </c>
      <c r="H17" s="154">
        <v>57</v>
      </c>
      <c r="I17" s="153">
        <v>654</v>
      </c>
      <c r="J17" s="151">
        <f t="shared" si="0"/>
        <v>-176</v>
      </c>
      <c r="K17" s="155">
        <f t="shared" si="1"/>
        <v>-0.21204819277108433</v>
      </c>
      <c r="N17" s="184"/>
      <c r="O17" s="184"/>
      <c r="P17" s="185"/>
    </row>
    <row r="18" spans="2:16" s="141" customFormat="1" ht="15.75">
      <c r="B18" s="156"/>
      <c r="C18" s="156" t="s">
        <v>31</v>
      </c>
      <c r="D18" s="157">
        <v>987</v>
      </c>
      <c r="E18" s="158">
        <v>128</v>
      </c>
      <c r="F18" s="159">
        <v>1115</v>
      </c>
      <c r="G18" s="157">
        <v>782</v>
      </c>
      <c r="H18" s="160">
        <v>81</v>
      </c>
      <c r="I18" s="159">
        <v>863</v>
      </c>
      <c r="J18" s="157">
        <f t="shared" si="0"/>
        <v>-252</v>
      </c>
      <c r="K18" s="161">
        <f t="shared" si="1"/>
        <v>-0.22600896860986552</v>
      </c>
      <c r="N18" s="186"/>
      <c r="O18" s="186"/>
      <c r="P18" s="186"/>
    </row>
    <row r="19" spans="2:16" s="141" customFormat="1" ht="15.75">
      <c r="B19" s="156">
        <v>33</v>
      </c>
      <c r="C19" s="156" t="s">
        <v>35</v>
      </c>
      <c r="D19" s="157">
        <v>230</v>
      </c>
      <c r="E19" s="158">
        <v>26</v>
      </c>
      <c r="F19" s="159">
        <v>256</v>
      </c>
      <c r="G19" s="157">
        <v>223</v>
      </c>
      <c r="H19" s="160">
        <v>32</v>
      </c>
      <c r="I19" s="159">
        <v>255</v>
      </c>
      <c r="J19" s="157">
        <f t="shared" si="0"/>
        <v>-1</v>
      </c>
      <c r="K19" s="161">
        <f t="shared" si="1"/>
        <v>-3.90625E-3</v>
      </c>
      <c r="N19" s="186"/>
      <c r="O19" s="186"/>
      <c r="P19" s="186"/>
    </row>
    <row r="20" spans="2:16" s="141" customFormat="1" ht="15.75">
      <c r="B20" s="156">
        <v>7</v>
      </c>
      <c r="C20" s="156" t="s">
        <v>36</v>
      </c>
      <c r="D20" s="157">
        <v>584</v>
      </c>
      <c r="E20" s="158">
        <v>90</v>
      </c>
      <c r="F20" s="159">
        <v>674</v>
      </c>
      <c r="G20" s="157">
        <v>539</v>
      </c>
      <c r="H20" s="160">
        <v>109</v>
      </c>
      <c r="I20" s="159">
        <v>648</v>
      </c>
      <c r="J20" s="157">
        <f t="shared" si="0"/>
        <v>-26</v>
      </c>
      <c r="K20" s="161">
        <f t="shared" si="1"/>
        <v>-3.857566765578635E-2</v>
      </c>
      <c r="N20" s="186"/>
      <c r="O20" s="186"/>
      <c r="P20" s="186"/>
    </row>
    <row r="21" spans="2:16" s="140" customFormat="1" ht="15.75">
      <c r="B21" s="150">
        <v>35</v>
      </c>
      <c r="C21" s="150" t="s">
        <v>38</v>
      </c>
      <c r="D21" s="151">
        <v>207</v>
      </c>
      <c r="E21" s="152">
        <v>33</v>
      </c>
      <c r="F21" s="153">
        <v>240</v>
      </c>
      <c r="G21" s="151">
        <v>174</v>
      </c>
      <c r="H21" s="154">
        <v>29</v>
      </c>
      <c r="I21" s="153">
        <v>203</v>
      </c>
      <c r="J21" s="151">
        <f t="shared" si="0"/>
        <v>-37</v>
      </c>
      <c r="K21" s="155">
        <f t="shared" si="1"/>
        <v>-0.15416666666666667</v>
      </c>
      <c r="N21" s="184"/>
      <c r="O21" s="184"/>
      <c r="P21" s="185"/>
    </row>
    <row r="22" spans="2:16" s="140" customFormat="1" ht="15.75">
      <c r="B22" s="150">
        <v>38</v>
      </c>
      <c r="C22" s="150" t="s">
        <v>82</v>
      </c>
      <c r="D22" s="151">
        <v>131</v>
      </c>
      <c r="E22" s="152">
        <v>19</v>
      </c>
      <c r="F22" s="153">
        <v>150</v>
      </c>
      <c r="G22" s="151">
        <v>106</v>
      </c>
      <c r="H22" s="154">
        <v>24</v>
      </c>
      <c r="I22" s="153">
        <v>130</v>
      </c>
      <c r="J22" s="151">
        <f t="shared" si="0"/>
        <v>-20</v>
      </c>
      <c r="K22" s="155">
        <f t="shared" si="1"/>
        <v>-0.1333333333333333</v>
      </c>
      <c r="N22" s="184"/>
      <c r="O22" s="184"/>
      <c r="P22" s="185"/>
    </row>
    <row r="23" spans="2:16" s="141" customFormat="1" ht="15.75">
      <c r="B23" s="156"/>
      <c r="C23" s="156" t="s">
        <v>37</v>
      </c>
      <c r="D23" s="157">
        <v>338</v>
      </c>
      <c r="E23" s="158">
        <v>52</v>
      </c>
      <c r="F23" s="159">
        <v>390</v>
      </c>
      <c r="G23" s="157">
        <v>280</v>
      </c>
      <c r="H23" s="160">
        <v>53</v>
      </c>
      <c r="I23" s="159">
        <v>333</v>
      </c>
      <c r="J23" s="157">
        <f t="shared" si="0"/>
        <v>-57</v>
      </c>
      <c r="K23" s="161">
        <f t="shared" si="1"/>
        <v>-0.14615384615384619</v>
      </c>
      <c r="N23" s="186"/>
      <c r="O23" s="186"/>
      <c r="P23" s="186"/>
    </row>
    <row r="24" spans="2:16" s="141" customFormat="1" ht="15.75">
      <c r="B24" s="156">
        <v>39</v>
      </c>
      <c r="C24" s="156" t="s">
        <v>40</v>
      </c>
      <c r="D24" s="157">
        <v>212</v>
      </c>
      <c r="E24" s="158">
        <v>35</v>
      </c>
      <c r="F24" s="159">
        <v>247</v>
      </c>
      <c r="G24" s="157">
        <v>166</v>
      </c>
      <c r="H24" s="160">
        <v>24</v>
      </c>
      <c r="I24" s="159">
        <v>190</v>
      </c>
      <c r="J24" s="157">
        <f t="shared" si="0"/>
        <v>-57</v>
      </c>
      <c r="K24" s="161">
        <f t="shared" si="1"/>
        <v>-0.23076923076923073</v>
      </c>
      <c r="N24" s="186"/>
      <c r="O24" s="186"/>
      <c r="P24" s="186"/>
    </row>
    <row r="25" spans="2:16" s="140" customFormat="1" ht="15.75">
      <c r="B25" s="150">
        <v>5</v>
      </c>
      <c r="C25" s="150" t="s">
        <v>42</v>
      </c>
      <c r="D25" s="151">
        <v>87</v>
      </c>
      <c r="E25" s="152">
        <v>6</v>
      </c>
      <c r="F25" s="153">
        <v>93</v>
      </c>
      <c r="G25" s="151">
        <v>52</v>
      </c>
      <c r="H25" s="154">
        <v>6</v>
      </c>
      <c r="I25" s="153">
        <v>58</v>
      </c>
      <c r="J25" s="151">
        <f t="shared" si="0"/>
        <v>-35</v>
      </c>
      <c r="K25" s="155">
        <f t="shared" si="1"/>
        <v>-0.37634408602150538</v>
      </c>
      <c r="N25" s="184"/>
      <c r="O25" s="184"/>
      <c r="P25" s="185"/>
    </row>
    <row r="26" spans="2:16" s="140" customFormat="1" ht="15.75">
      <c r="B26" s="150">
        <v>9</v>
      </c>
      <c r="C26" s="150" t="s">
        <v>43</v>
      </c>
      <c r="D26" s="151">
        <v>265</v>
      </c>
      <c r="E26" s="152">
        <v>32</v>
      </c>
      <c r="F26" s="153">
        <v>297</v>
      </c>
      <c r="G26" s="151">
        <v>225</v>
      </c>
      <c r="H26" s="154">
        <v>29</v>
      </c>
      <c r="I26" s="153">
        <v>254</v>
      </c>
      <c r="J26" s="151">
        <f t="shared" si="0"/>
        <v>-43</v>
      </c>
      <c r="K26" s="155">
        <f t="shared" si="1"/>
        <v>-0.14478114478114479</v>
      </c>
      <c r="N26" s="184"/>
      <c r="O26" s="184"/>
      <c r="P26" s="185"/>
    </row>
    <row r="27" spans="2:16" s="140" customFormat="1" ht="15.75">
      <c r="B27" s="150">
        <v>24</v>
      </c>
      <c r="C27" s="150" t="s">
        <v>44</v>
      </c>
      <c r="D27" s="151">
        <v>208</v>
      </c>
      <c r="E27" s="152">
        <v>28</v>
      </c>
      <c r="F27" s="153">
        <v>236</v>
      </c>
      <c r="G27" s="151">
        <v>174</v>
      </c>
      <c r="H27" s="154">
        <v>21</v>
      </c>
      <c r="I27" s="153">
        <v>195</v>
      </c>
      <c r="J27" s="151">
        <f t="shared" si="0"/>
        <v>-41</v>
      </c>
      <c r="K27" s="155">
        <f t="shared" si="1"/>
        <v>-0.17372881355932202</v>
      </c>
      <c r="N27" s="184"/>
      <c r="O27" s="184"/>
      <c r="P27" s="185"/>
    </row>
    <row r="28" spans="2:16" s="140" customFormat="1" ht="15.75">
      <c r="B28" s="150">
        <v>34</v>
      </c>
      <c r="C28" s="150" t="s">
        <v>45</v>
      </c>
      <c r="D28" s="151">
        <v>95</v>
      </c>
      <c r="E28" s="152">
        <v>3</v>
      </c>
      <c r="F28" s="153">
        <v>98</v>
      </c>
      <c r="G28" s="151">
        <v>81</v>
      </c>
      <c r="H28" s="154">
        <v>14</v>
      </c>
      <c r="I28" s="153">
        <v>95</v>
      </c>
      <c r="J28" s="151">
        <f t="shared" si="0"/>
        <v>-3</v>
      </c>
      <c r="K28" s="155">
        <f t="shared" si="1"/>
        <v>-3.0612244897959218E-2</v>
      </c>
      <c r="N28" s="184"/>
      <c r="O28" s="184"/>
      <c r="P28" s="185"/>
    </row>
    <row r="29" spans="2:16" s="140" customFormat="1" ht="15.75">
      <c r="B29" s="150">
        <v>37</v>
      </c>
      <c r="C29" s="150" t="s">
        <v>46</v>
      </c>
      <c r="D29" s="151">
        <v>177</v>
      </c>
      <c r="E29" s="152">
        <v>26</v>
      </c>
      <c r="F29" s="153">
        <v>203</v>
      </c>
      <c r="G29" s="151">
        <v>125</v>
      </c>
      <c r="H29" s="154">
        <v>9</v>
      </c>
      <c r="I29" s="153">
        <v>134</v>
      </c>
      <c r="J29" s="151">
        <f t="shared" si="0"/>
        <v>-69</v>
      </c>
      <c r="K29" s="155">
        <f t="shared" si="1"/>
        <v>-0.33990147783251234</v>
      </c>
      <c r="N29" s="184"/>
      <c r="O29" s="184"/>
      <c r="P29" s="185"/>
    </row>
    <row r="30" spans="2:16" s="140" customFormat="1" ht="15.75">
      <c r="B30" s="150">
        <v>40</v>
      </c>
      <c r="C30" s="150" t="s">
        <v>47</v>
      </c>
      <c r="D30" s="151">
        <v>92</v>
      </c>
      <c r="E30" s="152">
        <v>14</v>
      </c>
      <c r="F30" s="153">
        <v>106</v>
      </c>
      <c r="G30" s="151">
        <v>71</v>
      </c>
      <c r="H30" s="154">
        <v>7</v>
      </c>
      <c r="I30" s="153">
        <v>78</v>
      </c>
      <c r="J30" s="151">
        <f t="shared" si="0"/>
        <v>-28</v>
      </c>
      <c r="K30" s="155">
        <f t="shared" si="1"/>
        <v>-0.26415094339622647</v>
      </c>
      <c r="N30" s="184"/>
      <c r="O30" s="184"/>
      <c r="P30" s="185"/>
    </row>
    <row r="31" spans="2:16" s="140" customFormat="1" ht="15.75">
      <c r="B31" s="150">
        <v>42</v>
      </c>
      <c r="C31" s="150" t="s">
        <v>48</v>
      </c>
      <c r="D31" s="151">
        <v>66</v>
      </c>
      <c r="E31" s="152">
        <v>15</v>
      </c>
      <c r="F31" s="153">
        <v>81</v>
      </c>
      <c r="G31" s="151">
        <v>62</v>
      </c>
      <c r="H31" s="154">
        <v>7</v>
      </c>
      <c r="I31" s="153">
        <v>69</v>
      </c>
      <c r="J31" s="151">
        <f t="shared" si="0"/>
        <v>-12</v>
      </c>
      <c r="K31" s="155">
        <f t="shared" si="1"/>
        <v>-0.14814814814814814</v>
      </c>
      <c r="N31" s="184"/>
      <c r="O31" s="184"/>
      <c r="P31" s="185"/>
    </row>
    <row r="32" spans="2:16" s="140" customFormat="1" ht="15.75">
      <c r="B32" s="150">
        <v>47</v>
      </c>
      <c r="C32" s="150" t="s">
        <v>49</v>
      </c>
      <c r="D32" s="151">
        <v>394</v>
      </c>
      <c r="E32" s="152">
        <v>28</v>
      </c>
      <c r="F32" s="153">
        <v>422</v>
      </c>
      <c r="G32" s="151">
        <v>287</v>
      </c>
      <c r="H32" s="154">
        <v>29</v>
      </c>
      <c r="I32" s="153">
        <v>316</v>
      </c>
      <c r="J32" s="151">
        <f t="shared" si="0"/>
        <v>-106</v>
      </c>
      <c r="K32" s="155">
        <f t="shared" si="1"/>
        <v>-0.25118483412322279</v>
      </c>
      <c r="N32" s="184"/>
      <c r="O32" s="184"/>
      <c r="P32" s="185"/>
    </row>
    <row r="33" spans="2:16" s="140" customFormat="1" ht="15.75">
      <c r="B33" s="150">
        <v>49</v>
      </c>
      <c r="C33" s="150" t="s">
        <v>50</v>
      </c>
      <c r="D33" s="151">
        <v>90</v>
      </c>
      <c r="E33" s="152">
        <v>8</v>
      </c>
      <c r="F33" s="153">
        <v>98</v>
      </c>
      <c r="G33" s="151">
        <v>73</v>
      </c>
      <c r="H33" s="154">
        <v>3</v>
      </c>
      <c r="I33" s="153">
        <v>76</v>
      </c>
      <c r="J33" s="151">
        <f t="shared" si="0"/>
        <v>-22</v>
      </c>
      <c r="K33" s="155">
        <f t="shared" si="1"/>
        <v>-0.22448979591836737</v>
      </c>
      <c r="N33" s="184"/>
      <c r="O33" s="184"/>
      <c r="P33" s="185"/>
    </row>
    <row r="34" spans="2:16" s="141" customFormat="1" ht="15.75">
      <c r="B34" s="156"/>
      <c r="C34" s="156" t="s">
        <v>83</v>
      </c>
      <c r="D34" s="157">
        <v>1474</v>
      </c>
      <c r="E34" s="158">
        <v>160</v>
      </c>
      <c r="F34" s="159">
        <v>1634</v>
      </c>
      <c r="G34" s="157">
        <v>1150</v>
      </c>
      <c r="H34" s="160">
        <v>125</v>
      </c>
      <c r="I34" s="159">
        <v>1275</v>
      </c>
      <c r="J34" s="157">
        <f t="shared" si="0"/>
        <v>-359</v>
      </c>
      <c r="K34" s="161">
        <f t="shared" si="1"/>
        <v>-0.2197062423500612</v>
      </c>
      <c r="N34" s="186"/>
      <c r="O34" s="186"/>
      <c r="P34" s="186"/>
    </row>
    <row r="35" spans="2:16" s="140" customFormat="1" ht="15.75">
      <c r="B35" s="150">
        <v>2</v>
      </c>
      <c r="C35" s="150" t="s">
        <v>52</v>
      </c>
      <c r="D35" s="151">
        <v>207</v>
      </c>
      <c r="E35" s="152">
        <v>34</v>
      </c>
      <c r="F35" s="153">
        <v>241</v>
      </c>
      <c r="G35" s="151">
        <v>187</v>
      </c>
      <c r="H35" s="154">
        <v>18</v>
      </c>
      <c r="I35" s="153">
        <v>205</v>
      </c>
      <c r="J35" s="151">
        <f t="shared" si="0"/>
        <v>-36</v>
      </c>
      <c r="K35" s="155">
        <f t="shared" si="1"/>
        <v>-0.14937759336099588</v>
      </c>
      <c r="N35" s="184"/>
      <c r="O35" s="184"/>
      <c r="P35" s="185"/>
    </row>
    <row r="36" spans="2:16" s="140" customFormat="1" ht="15.75">
      <c r="B36" s="150">
        <v>13</v>
      </c>
      <c r="C36" s="150" t="s">
        <v>53</v>
      </c>
      <c r="D36" s="151">
        <v>242</v>
      </c>
      <c r="E36" s="152">
        <v>19</v>
      </c>
      <c r="F36" s="153">
        <v>261</v>
      </c>
      <c r="G36" s="151">
        <v>180</v>
      </c>
      <c r="H36" s="154">
        <v>15</v>
      </c>
      <c r="I36" s="153">
        <v>195</v>
      </c>
      <c r="J36" s="151">
        <f t="shared" si="0"/>
        <v>-66</v>
      </c>
      <c r="K36" s="155">
        <f t="shared" si="1"/>
        <v>-0.25287356321839083</v>
      </c>
      <c r="N36" s="184"/>
      <c r="O36" s="184"/>
      <c r="P36" s="185"/>
    </row>
    <row r="37" spans="2:16" s="140" customFormat="1" ht="15.75">
      <c r="B37" s="150">
        <v>16</v>
      </c>
      <c r="C37" s="150" t="s">
        <v>54</v>
      </c>
      <c r="D37" s="151">
        <v>90</v>
      </c>
      <c r="E37" s="152">
        <v>10</v>
      </c>
      <c r="F37" s="153">
        <v>100</v>
      </c>
      <c r="G37" s="151">
        <v>87</v>
      </c>
      <c r="H37" s="154">
        <v>7</v>
      </c>
      <c r="I37" s="153">
        <v>94</v>
      </c>
      <c r="J37" s="151">
        <f t="shared" si="0"/>
        <v>-6</v>
      </c>
      <c r="K37" s="155">
        <f t="shared" si="1"/>
        <v>-6.0000000000000053E-2</v>
      </c>
      <c r="N37" s="184"/>
      <c r="O37" s="184"/>
      <c r="P37" s="185"/>
    </row>
    <row r="38" spans="2:16" s="140" customFormat="1" ht="15.75">
      <c r="B38" s="150">
        <v>19</v>
      </c>
      <c r="C38" s="150" t="s">
        <v>55</v>
      </c>
      <c r="D38" s="151">
        <v>149</v>
      </c>
      <c r="E38" s="152">
        <v>27</v>
      </c>
      <c r="F38" s="153">
        <v>176</v>
      </c>
      <c r="G38" s="151">
        <v>115</v>
      </c>
      <c r="H38" s="154">
        <v>25</v>
      </c>
      <c r="I38" s="153">
        <v>140</v>
      </c>
      <c r="J38" s="151">
        <f t="shared" si="0"/>
        <v>-36</v>
      </c>
      <c r="K38" s="155">
        <f t="shared" si="1"/>
        <v>-0.20454545454545459</v>
      </c>
      <c r="N38" s="184"/>
      <c r="O38" s="184"/>
      <c r="P38" s="185"/>
    </row>
    <row r="39" spans="2:16" s="140" customFormat="1" ht="15.75">
      <c r="B39" s="150">
        <v>45</v>
      </c>
      <c r="C39" s="150" t="s">
        <v>56</v>
      </c>
      <c r="D39" s="151">
        <v>263</v>
      </c>
      <c r="E39" s="152">
        <v>46</v>
      </c>
      <c r="F39" s="153">
        <v>309</v>
      </c>
      <c r="G39" s="151">
        <v>262</v>
      </c>
      <c r="H39" s="154">
        <v>36</v>
      </c>
      <c r="I39" s="153">
        <v>298</v>
      </c>
      <c r="J39" s="151">
        <f t="shared" si="0"/>
        <v>-11</v>
      </c>
      <c r="K39" s="155">
        <f t="shared" si="1"/>
        <v>-3.5598705501618144E-2</v>
      </c>
      <c r="N39" s="184"/>
      <c r="O39" s="184"/>
      <c r="P39" s="185"/>
    </row>
    <row r="40" spans="2:16" s="141" customFormat="1" ht="15.75">
      <c r="B40" s="156"/>
      <c r="C40" s="156" t="s">
        <v>84</v>
      </c>
      <c r="D40" s="157">
        <v>951</v>
      </c>
      <c r="E40" s="158">
        <v>136</v>
      </c>
      <c r="F40" s="159">
        <v>1087</v>
      </c>
      <c r="G40" s="157">
        <v>831</v>
      </c>
      <c r="H40" s="160">
        <v>101</v>
      </c>
      <c r="I40" s="159">
        <v>932</v>
      </c>
      <c r="J40" s="157">
        <f t="shared" si="0"/>
        <v>-155</v>
      </c>
      <c r="K40" s="161">
        <f t="shared" si="1"/>
        <v>-0.1425942962281509</v>
      </c>
      <c r="N40" s="186"/>
      <c r="O40" s="186"/>
      <c r="P40" s="186"/>
    </row>
    <row r="41" spans="2:16" s="140" customFormat="1" ht="15.75">
      <c r="B41" s="150">
        <v>8</v>
      </c>
      <c r="C41" s="150" t="s">
        <v>58</v>
      </c>
      <c r="D41" s="151">
        <v>2742</v>
      </c>
      <c r="E41" s="152">
        <v>301</v>
      </c>
      <c r="F41" s="153">
        <v>3043</v>
      </c>
      <c r="G41" s="151">
        <v>2335</v>
      </c>
      <c r="H41" s="154">
        <v>283</v>
      </c>
      <c r="I41" s="153">
        <v>2618</v>
      </c>
      <c r="J41" s="151">
        <f t="shared" si="0"/>
        <v>-425</v>
      </c>
      <c r="K41" s="155">
        <f t="shared" si="1"/>
        <v>-0.13966480446927376</v>
      </c>
      <c r="N41" s="184"/>
      <c r="O41" s="184"/>
      <c r="P41" s="185"/>
    </row>
    <row r="42" spans="2:16" s="140" customFormat="1" ht="15.75">
      <c r="B42" s="150">
        <v>17</v>
      </c>
      <c r="C42" s="150" t="s">
        <v>110</v>
      </c>
      <c r="D42" s="151">
        <v>249</v>
      </c>
      <c r="E42" s="152">
        <v>22</v>
      </c>
      <c r="F42" s="153">
        <v>271</v>
      </c>
      <c r="G42" s="151">
        <v>241</v>
      </c>
      <c r="H42" s="154">
        <v>33</v>
      </c>
      <c r="I42" s="153">
        <v>274</v>
      </c>
      <c r="J42" s="151">
        <f t="shared" si="0"/>
        <v>3</v>
      </c>
      <c r="K42" s="155">
        <f t="shared" si="1"/>
        <v>1.1070110701107083E-2</v>
      </c>
      <c r="N42" s="184"/>
      <c r="O42" s="184"/>
      <c r="P42" s="185"/>
    </row>
    <row r="43" spans="2:16" s="140" customFormat="1" ht="15.75">
      <c r="B43" s="150">
        <v>25</v>
      </c>
      <c r="C43" s="150" t="s">
        <v>111</v>
      </c>
      <c r="D43" s="151">
        <v>144</v>
      </c>
      <c r="E43" s="152">
        <v>11</v>
      </c>
      <c r="F43" s="153">
        <v>155</v>
      </c>
      <c r="G43" s="151">
        <v>133</v>
      </c>
      <c r="H43" s="154">
        <v>17</v>
      </c>
      <c r="I43" s="153">
        <v>150</v>
      </c>
      <c r="J43" s="151">
        <f t="shared" si="0"/>
        <v>-5</v>
      </c>
      <c r="K43" s="155">
        <f t="shared" si="1"/>
        <v>-3.2258064516129004E-2</v>
      </c>
      <c r="N43" s="184"/>
      <c r="O43" s="184"/>
      <c r="P43" s="185"/>
    </row>
    <row r="44" spans="2:16" s="140" customFormat="1" ht="15.75">
      <c r="B44" s="150">
        <v>43</v>
      </c>
      <c r="C44" s="150" t="s">
        <v>59</v>
      </c>
      <c r="D44" s="151">
        <v>259</v>
      </c>
      <c r="E44" s="152">
        <v>36</v>
      </c>
      <c r="F44" s="153">
        <v>295</v>
      </c>
      <c r="G44" s="151">
        <v>246</v>
      </c>
      <c r="H44" s="154">
        <v>31</v>
      </c>
      <c r="I44" s="153">
        <v>277</v>
      </c>
      <c r="J44" s="151">
        <f t="shared" si="0"/>
        <v>-18</v>
      </c>
      <c r="K44" s="155">
        <f t="shared" si="1"/>
        <v>-6.101694915254241E-2</v>
      </c>
      <c r="N44" s="184"/>
      <c r="O44" s="184"/>
      <c r="P44" s="185"/>
    </row>
    <row r="45" spans="2:16" s="141" customFormat="1" ht="15.75">
      <c r="B45" s="156"/>
      <c r="C45" s="156" t="s">
        <v>85</v>
      </c>
      <c r="D45" s="157">
        <v>3394</v>
      </c>
      <c r="E45" s="158">
        <v>370</v>
      </c>
      <c r="F45" s="159">
        <v>3764</v>
      </c>
      <c r="G45" s="157">
        <v>2955</v>
      </c>
      <c r="H45" s="160">
        <v>364</v>
      </c>
      <c r="I45" s="159">
        <v>3319</v>
      </c>
      <c r="J45" s="157">
        <f t="shared" si="0"/>
        <v>-445</v>
      </c>
      <c r="K45" s="161">
        <f t="shared" si="1"/>
        <v>-0.11822529224229539</v>
      </c>
      <c r="N45" s="186"/>
      <c r="O45" s="186"/>
      <c r="P45" s="186"/>
    </row>
    <row r="46" spans="2:16" s="140" customFormat="1" ht="15.75">
      <c r="B46" s="150">
        <v>3</v>
      </c>
      <c r="C46" s="150" t="s">
        <v>71</v>
      </c>
      <c r="D46" s="151">
        <v>906</v>
      </c>
      <c r="E46" s="152">
        <v>102</v>
      </c>
      <c r="F46" s="153">
        <v>1008</v>
      </c>
      <c r="G46" s="151">
        <v>750</v>
      </c>
      <c r="H46" s="154">
        <v>78</v>
      </c>
      <c r="I46" s="153">
        <v>828</v>
      </c>
      <c r="J46" s="151">
        <f t="shared" si="0"/>
        <v>-180</v>
      </c>
      <c r="K46" s="155">
        <f t="shared" si="1"/>
        <v>-0.1785714285714286</v>
      </c>
      <c r="N46" s="184"/>
      <c r="O46" s="184"/>
      <c r="P46" s="185"/>
    </row>
    <row r="47" spans="2:16" s="140" customFormat="1" ht="15.75">
      <c r="B47" s="150">
        <v>12</v>
      </c>
      <c r="C47" s="150" t="s">
        <v>72</v>
      </c>
      <c r="D47" s="151">
        <v>332</v>
      </c>
      <c r="E47" s="152">
        <v>31</v>
      </c>
      <c r="F47" s="153">
        <v>363</v>
      </c>
      <c r="G47" s="151">
        <v>264</v>
      </c>
      <c r="H47" s="154">
        <v>25</v>
      </c>
      <c r="I47" s="153">
        <v>289</v>
      </c>
      <c r="J47" s="151">
        <f t="shared" si="0"/>
        <v>-74</v>
      </c>
      <c r="K47" s="155">
        <f t="shared" si="1"/>
        <v>-0.20385674931129472</v>
      </c>
      <c r="N47" s="184"/>
      <c r="O47" s="184"/>
      <c r="P47" s="185"/>
    </row>
    <row r="48" spans="2:16" s="140" customFormat="1" ht="15.75">
      <c r="B48" s="150">
        <v>46</v>
      </c>
      <c r="C48" s="150" t="s">
        <v>73</v>
      </c>
      <c r="D48" s="151">
        <v>1211</v>
      </c>
      <c r="E48" s="152">
        <v>149</v>
      </c>
      <c r="F48" s="153">
        <v>1360</v>
      </c>
      <c r="G48" s="151">
        <v>961</v>
      </c>
      <c r="H48" s="154">
        <v>144</v>
      </c>
      <c r="I48" s="153">
        <v>1105</v>
      </c>
      <c r="J48" s="151">
        <f t="shared" si="0"/>
        <v>-255</v>
      </c>
      <c r="K48" s="155">
        <f t="shared" si="1"/>
        <v>-0.1875</v>
      </c>
      <c r="N48" s="184"/>
      <c r="O48" s="184"/>
      <c r="P48" s="185"/>
    </row>
    <row r="49" spans="2:16" s="141" customFormat="1" ht="15.75">
      <c r="B49" s="156"/>
      <c r="C49" s="156" t="s">
        <v>86</v>
      </c>
      <c r="D49" s="157">
        <v>2449</v>
      </c>
      <c r="E49" s="158">
        <v>282</v>
      </c>
      <c r="F49" s="159">
        <v>2731</v>
      </c>
      <c r="G49" s="157">
        <v>1975</v>
      </c>
      <c r="H49" s="160">
        <v>247</v>
      </c>
      <c r="I49" s="159">
        <v>2222</v>
      </c>
      <c r="J49" s="157">
        <f t="shared" si="0"/>
        <v>-509</v>
      </c>
      <c r="K49" s="161">
        <f t="shared" si="1"/>
        <v>-0.18637861589161475</v>
      </c>
      <c r="N49" s="186"/>
      <c r="O49" s="186"/>
      <c r="P49" s="186"/>
    </row>
    <row r="50" spans="2:16" s="140" customFormat="1" ht="15.75">
      <c r="B50" s="150">
        <v>6</v>
      </c>
      <c r="C50" s="150" t="s">
        <v>61</v>
      </c>
      <c r="D50" s="151">
        <v>158</v>
      </c>
      <c r="E50" s="152">
        <v>21</v>
      </c>
      <c r="F50" s="153">
        <v>179</v>
      </c>
      <c r="G50" s="151">
        <v>173</v>
      </c>
      <c r="H50" s="154">
        <v>23</v>
      </c>
      <c r="I50" s="153">
        <v>196</v>
      </c>
      <c r="J50" s="151">
        <f t="shared" si="0"/>
        <v>17</v>
      </c>
      <c r="K50" s="155">
        <f t="shared" si="1"/>
        <v>9.4972067039106101E-2</v>
      </c>
      <c r="N50" s="184"/>
      <c r="O50" s="184"/>
      <c r="P50" s="185"/>
    </row>
    <row r="51" spans="2:16" s="140" customFormat="1" ht="15.75">
      <c r="B51" s="150">
        <v>10</v>
      </c>
      <c r="C51" s="150" t="s">
        <v>62</v>
      </c>
      <c r="D51" s="151">
        <v>134</v>
      </c>
      <c r="E51" s="152">
        <v>11</v>
      </c>
      <c r="F51" s="153">
        <v>145</v>
      </c>
      <c r="G51" s="151">
        <v>95</v>
      </c>
      <c r="H51" s="154">
        <v>16</v>
      </c>
      <c r="I51" s="153">
        <v>111</v>
      </c>
      <c r="J51" s="151">
        <f t="shared" si="0"/>
        <v>-34</v>
      </c>
      <c r="K51" s="155">
        <f t="shared" si="1"/>
        <v>-0.23448275862068968</v>
      </c>
      <c r="N51" s="184"/>
      <c r="O51" s="184"/>
      <c r="P51" s="185"/>
    </row>
    <row r="52" spans="2:16" s="141" customFormat="1" ht="15.75">
      <c r="B52" s="156"/>
      <c r="C52" s="156" t="s">
        <v>87</v>
      </c>
      <c r="D52" s="157">
        <v>292</v>
      </c>
      <c r="E52" s="158">
        <v>32</v>
      </c>
      <c r="F52" s="159">
        <v>324</v>
      </c>
      <c r="G52" s="157">
        <v>268</v>
      </c>
      <c r="H52" s="160">
        <v>39</v>
      </c>
      <c r="I52" s="159">
        <v>307</v>
      </c>
      <c r="J52" s="157">
        <f t="shared" si="0"/>
        <v>-17</v>
      </c>
      <c r="K52" s="161">
        <f t="shared" si="1"/>
        <v>-5.2469135802469147E-2</v>
      </c>
      <c r="N52" s="186"/>
      <c r="O52" s="186"/>
      <c r="P52" s="186"/>
    </row>
    <row r="53" spans="2:16" s="140" customFormat="1" ht="15.75">
      <c r="B53" s="150">
        <v>15</v>
      </c>
      <c r="C53" s="150" t="s">
        <v>117</v>
      </c>
      <c r="D53" s="151">
        <v>333</v>
      </c>
      <c r="E53" s="152">
        <v>74</v>
      </c>
      <c r="F53" s="153">
        <v>407</v>
      </c>
      <c r="G53" s="151">
        <v>276</v>
      </c>
      <c r="H53" s="154">
        <v>54</v>
      </c>
      <c r="I53" s="153">
        <v>330</v>
      </c>
      <c r="J53" s="151">
        <f t="shared" si="0"/>
        <v>-77</v>
      </c>
      <c r="K53" s="155">
        <f t="shared" si="1"/>
        <v>-0.18918918918918914</v>
      </c>
      <c r="N53" s="184"/>
      <c r="O53" s="184"/>
      <c r="P53" s="185"/>
    </row>
    <row r="54" spans="2:16" s="140" customFormat="1" ht="15.75">
      <c r="B54" s="150">
        <v>27</v>
      </c>
      <c r="C54" s="150" t="s">
        <v>64</v>
      </c>
      <c r="D54" s="151">
        <v>84</v>
      </c>
      <c r="E54" s="152">
        <v>15</v>
      </c>
      <c r="F54" s="153">
        <v>99</v>
      </c>
      <c r="G54" s="151">
        <v>72</v>
      </c>
      <c r="H54" s="154">
        <v>15</v>
      </c>
      <c r="I54" s="153">
        <v>87</v>
      </c>
      <c r="J54" s="151">
        <f t="shared" si="0"/>
        <v>-12</v>
      </c>
      <c r="K54" s="155">
        <f t="shared" si="1"/>
        <v>-0.12121212121212122</v>
      </c>
      <c r="N54" s="184"/>
      <c r="O54" s="184"/>
      <c r="P54" s="185"/>
    </row>
    <row r="55" spans="2:16" s="140" customFormat="1" ht="15.75">
      <c r="B55" s="150">
        <v>32</v>
      </c>
      <c r="C55" s="150" t="s">
        <v>113</v>
      </c>
      <c r="D55" s="151">
        <v>49</v>
      </c>
      <c r="E55" s="152">
        <v>11</v>
      </c>
      <c r="F55" s="153">
        <v>60</v>
      </c>
      <c r="G55" s="151">
        <v>45</v>
      </c>
      <c r="H55" s="154">
        <v>10</v>
      </c>
      <c r="I55" s="153">
        <v>55</v>
      </c>
      <c r="J55" s="151">
        <f t="shared" si="0"/>
        <v>-5</v>
      </c>
      <c r="K55" s="155">
        <f t="shared" si="1"/>
        <v>-8.333333333333337E-2</v>
      </c>
      <c r="N55" s="184"/>
      <c r="O55" s="184"/>
      <c r="P55" s="185"/>
    </row>
    <row r="56" spans="2:16" s="140" customFormat="1" ht="15.75">
      <c r="B56" s="150">
        <v>36</v>
      </c>
      <c r="C56" s="150" t="s">
        <v>65</v>
      </c>
      <c r="D56" s="151">
        <v>191</v>
      </c>
      <c r="E56" s="152">
        <v>19</v>
      </c>
      <c r="F56" s="153">
        <v>210</v>
      </c>
      <c r="G56" s="151">
        <v>193</v>
      </c>
      <c r="H56" s="154">
        <v>25</v>
      </c>
      <c r="I56" s="153">
        <v>218</v>
      </c>
      <c r="J56" s="151">
        <f t="shared" si="0"/>
        <v>8</v>
      </c>
      <c r="K56" s="155">
        <f t="shared" si="1"/>
        <v>3.8095238095238182E-2</v>
      </c>
      <c r="N56" s="184"/>
      <c r="O56" s="184"/>
      <c r="P56" s="185"/>
    </row>
    <row r="57" spans="2:16" s="141" customFormat="1" ht="15.75">
      <c r="B57" s="156"/>
      <c r="C57" s="156" t="s">
        <v>88</v>
      </c>
      <c r="D57" s="157">
        <v>657</v>
      </c>
      <c r="E57" s="158">
        <v>119</v>
      </c>
      <c r="F57" s="159">
        <v>776</v>
      </c>
      <c r="G57" s="157">
        <v>586</v>
      </c>
      <c r="H57" s="160">
        <v>104</v>
      </c>
      <c r="I57" s="159">
        <v>690</v>
      </c>
      <c r="J57" s="157">
        <f t="shared" si="0"/>
        <v>-86</v>
      </c>
      <c r="K57" s="161">
        <f t="shared" si="1"/>
        <v>-0.11082474226804129</v>
      </c>
      <c r="N57" s="186"/>
      <c r="O57" s="186"/>
      <c r="P57" s="186"/>
    </row>
    <row r="58" spans="2:16" s="141" customFormat="1" ht="15.75">
      <c r="B58" s="156">
        <v>28</v>
      </c>
      <c r="C58" s="156" t="s">
        <v>89</v>
      </c>
      <c r="D58" s="157">
        <v>4623</v>
      </c>
      <c r="E58" s="158">
        <v>680</v>
      </c>
      <c r="F58" s="159">
        <v>5303</v>
      </c>
      <c r="G58" s="157">
        <v>3546</v>
      </c>
      <c r="H58" s="160">
        <v>542</v>
      </c>
      <c r="I58" s="159">
        <v>4088</v>
      </c>
      <c r="J58" s="157">
        <f t="shared" si="0"/>
        <v>-1215</v>
      </c>
      <c r="K58" s="161">
        <f t="shared" si="1"/>
        <v>-0.22911559494625688</v>
      </c>
      <c r="N58" s="186"/>
      <c r="O58" s="186"/>
      <c r="P58" s="186"/>
    </row>
    <row r="59" spans="2:16" s="141" customFormat="1" ht="15.75">
      <c r="B59" s="156">
        <v>30</v>
      </c>
      <c r="C59" s="156" t="s">
        <v>90</v>
      </c>
      <c r="D59" s="157">
        <v>897</v>
      </c>
      <c r="E59" s="158">
        <v>80</v>
      </c>
      <c r="F59" s="159">
        <v>977</v>
      </c>
      <c r="G59" s="157">
        <v>737</v>
      </c>
      <c r="H59" s="160">
        <v>80</v>
      </c>
      <c r="I59" s="159">
        <v>817</v>
      </c>
      <c r="J59" s="157">
        <f t="shared" si="0"/>
        <v>-160</v>
      </c>
      <c r="K59" s="161">
        <f t="shared" si="1"/>
        <v>-0.16376663254861823</v>
      </c>
      <c r="N59" s="186"/>
      <c r="O59" s="186"/>
      <c r="P59" s="186"/>
    </row>
    <row r="60" spans="2:16" s="141" customFormat="1" ht="15.75">
      <c r="B60" s="156">
        <v>31</v>
      </c>
      <c r="C60" s="156" t="s">
        <v>91</v>
      </c>
      <c r="D60" s="157">
        <v>814</v>
      </c>
      <c r="E60" s="158">
        <v>108</v>
      </c>
      <c r="F60" s="159">
        <v>922</v>
      </c>
      <c r="G60" s="157">
        <v>812</v>
      </c>
      <c r="H60" s="160">
        <v>104</v>
      </c>
      <c r="I60" s="159">
        <v>916</v>
      </c>
      <c r="J60" s="157">
        <f t="shared" si="0"/>
        <v>-6</v>
      </c>
      <c r="K60" s="161">
        <f t="shared" si="1"/>
        <v>-6.5075921908893664E-3</v>
      </c>
      <c r="N60" s="186"/>
      <c r="O60" s="186"/>
      <c r="P60" s="186"/>
    </row>
    <row r="61" spans="2:16" s="140" customFormat="1" ht="15.75">
      <c r="B61" s="150">
        <v>1</v>
      </c>
      <c r="C61" s="150" t="s">
        <v>114</v>
      </c>
      <c r="D61" s="151">
        <v>339</v>
      </c>
      <c r="E61" s="152">
        <v>103</v>
      </c>
      <c r="F61" s="153">
        <v>442</v>
      </c>
      <c r="G61" s="151">
        <v>323</v>
      </c>
      <c r="H61" s="154">
        <v>144</v>
      </c>
      <c r="I61" s="153">
        <v>467</v>
      </c>
      <c r="J61" s="151">
        <f t="shared" si="0"/>
        <v>25</v>
      </c>
      <c r="K61" s="155">
        <f t="shared" si="1"/>
        <v>5.65610859728507E-2</v>
      </c>
      <c r="N61" s="184"/>
      <c r="O61" s="184"/>
      <c r="P61" s="185"/>
    </row>
    <row r="62" spans="2:16" s="140" customFormat="1" ht="15.75">
      <c r="B62" s="150">
        <v>20</v>
      </c>
      <c r="C62" s="150" t="s">
        <v>115</v>
      </c>
      <c r="D62" s="151">
        <v>582</v>
      </c>
      <c r="E62" s="152">
        <v>160</v>
      </c>
      <c r="F62" s="153">
        <v>742</v>
      </c>
      <c r="G62" s="151">
        <v>543</v>
      </c>
      <c r="H62" s="154">
        <v>299</v>
      </c>
      <c r="I62" s="153">
        <v>842</v>
      </c>
      <c r="J62" s="151">
        <f t="shared" si="0"/>
        <v>100</v>
      </c>
      <c r="K62" s="155">
        <f t="shared" si="1"/>
        <v>0.13477088948787053</v>
      </c>
      <c r="N62" s="184"/>
      <c r="O62" s="184"/>
      <c r="P62" s="185"/>
    </row>
    <row r="63" spans="2:16" s="140" customFormat="1" ht="15.75">
      <c r="B63" s="150">
        <v>48</v>
      </c>
      <c r="C63" s="150" t="s">
        <v>116</v>
      </c>
      <c r="D63" s="151">
        <v>948</v>
      </c>
      <c r="E63" s="152">
        <v>226</v>
      </c>
      <c r="F63" s="153">
        <v>1174</v>
      </c>
      <c r="G63" s="151">
        <v>729</v>
      </c>
      <c r="H63" s="154">
        <v>529</v>
      </c>
      <c r="I63" s="153">
        <v>1258</v>
      </c>
      <c r="J63" s="151">
        <f t="shared" si="0"/>
        <v>84</v>
      </c>
      <c r="K63" s="155">
        <f t="shared" si="1"/>
        <v>7.1550255536626972E-2</v>
      </c>
      <c r="N63" s="184"/>
      <c r="O63" s="184"/>
      <c r="P63" s="185"/>
    </row>
    <row r="64" spans="2:16" s="141" customFormat="1" ht="15.75">
      <c r="B64" s="156"/>
      <c r="C64" s="156" t="s">
        <v>92</v>
      </c>
      <c r="D64" s="157">
        <v>1869</v>
      </c>
      <c r="E64" s="158">
        <v>489</v>
      </c>
      <c r="F64" s="159">
        <v>2358</v>
      </c>
      <c r="G64" s="157">
        <v>1595</v>
      </c>
      <c r="H64" s="160">
        <v>972</v>
      </c>
      <c r="I64" s="159">
        <v>2567</v>
      </c>
      <c r="J64" s="157">
        <f t="shared" si="0"/>
        <v>209</v>
      </c>
      <c r="K64" s="161">
        <f t="shared" si="1"/>
        <v>8.863443596268028E-2</v>
      </c>
      <c r="N64" s="186"/>
      <c r="O64" s="186"/>
      <c r="P64" s="186"/>
    </row>
    <row r="65" spans="2:16" s="141" customFormat="1" ht="15.75">
      <c r="B65" s="156">
        <v>26</v>
      </c>
      <c r="C65" s="156" t="s">
        <v>93</v>
      </c>
      <c r="D65" s="157">
        <v>217</v>
      </c>
      <c r="E65" s="158">
        <v>22</v>
      </c>
      <c r="F65" s="159">
        <v>239</v>
      </c>
      <c r="G65" s="157">
        <v>218</v>
      </c>
      <c r="H65" s="160">
        <v>24</v>
      </c>
      <c r="I65" s="159">
        <v>242</v>
      </c>
      <c r="J65" s="157">
        <f t="shared" si="0"/>
        <v>3</v>
      </c>
      <c r="K65" s="161">
        <f t="shared" si="1"/>
        <v>1.2552301255230214E-2</v>
      </c>
      <c r="N65" s="186"/>
      <c r="O65" s="186"/>
      <c r="P65" s="186"/>
    </row>
    <row r="66" spans="2:16" s="140" customFormat="1" ht="15.75">
      <c r="B66" s="150">
        <v>51</v>
      </c>
      <c r="C66" s="150" t="s">
        <v>94</v>
      </c>
      <c r="D66" s="151">
        <v>13</v>
      </c>
      <c r="E66" s="152">
        <v>1</v>
      </c>
      <c r="F66" s="162">
        <v>14</v>
      </c>
      <c r="G66" s="151">
        <v>14</v>
      </c>
      <c r="H66" s="154">
        <v>1</v>
      </c>
      <c r="I66" s="162">
        <v>15</v>
      </c>
      <c r="J66" s="151">
        <f t="shared" si="0"/>
        <v>1</v>
      </c>
      <c r="K66" s="155">
        <f t="shared" si="1"/>
        <v>7.1428571428571397E-2</v>
      </c>
      <c r="N66" s="184"/>
      <c r="O66" s="184"/>
      <c r="P66" s="185"/>
    </row>
    <row r="67" spans="2:16" s="140" customFormat="1" ht="15.75">
      <c r="B67" s="150">
        <v>52</v>
      </c>
      <c r="C67" s="150" t="s">
        <v>95</v>
      </c>
      <c r="D67" s="151">
        <v>7</v>
      </c>
      <c r="E67" s="152">
        <v>5</v>
      </c>
      <c r="F67" s="162">
        <v>12</v>
      </c>
      <c r="G67" s="151">
        <v>11</v>
      </c>
      <c r="H67" s="154">
        <v>2</v>
      </c>
      <c r="I67" s="162">
        <v>13</v>
      </c>
      <c r="J67" s="151">
        <f t="shared" si="0"/>
        <v>1</v>
      </c>
      <c r="K67" s="155">
        <f t="shared" si="1"/>
        <v>8.3333333333333259E-2</v>
      </c>
      <c r="N67" s="184"/>
      <c r="O67" s="184"/>
      <c r="P67" s="185"/>
    </row>
    <row r="68" spans="2:16" s="140" customFormat="1" ht="15" customHeight="1">
      <c r="B68" s="171"/>
      <c r="C68" s="170" t="s">
        <v>8</v>
      </c>
      <c r="D68" s="163">
        <v>22576</v>
      </c>
      <c r="E68" s="164">
        <v>3096</v>
      </c>
      <c r="F68" s="165">
        <v>25672</v>
      </c>
      <c r="G68" s="163">
        <v>18838</v>
      </c>
      <c r="H68" s="166">
        <v>3334</v>
      </c>
      <c r="I68" s="165">
        <v>22172</v>
      </c>
      <c r="J68" s="163">
        <f t="shared" si="0"/>
        <v>-3500</v>
      </c>
      <c r="K68" s="167">
        <f t="shared" si="1"/>
        <v>-0.13633530694920537</v>
      </c>
      <c r="N68" s="186"/>
      <c r="O68" s="186"/>
      <c r="P68" s="186"/>
    </row>
    <row r="69" spans="2:16">
      <c r="N69" s="187"/>
      <c r="O69" s="187"/>
      <c r="P69" s="187"/>
    </row>
  </sheetData>
  <mergeCells count="9">
    <mergeCell ref="B4:B5"/>
    <mergeCell ref="C1:K1"/>
    <mergeCell ref="C2:K2"/>
    <mergeCell ref="C3:K3"/>
    <mergeCell ref="D4:F4"/>
    <mergeCell ref="G4:G5"/>
    <mergeCell ref="H4:H5"/>
    <mergeCell ref="I4:I5"/>
    <mergeCell ref="J4:K4"/>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T30" sqref="T30"/>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42" t="s">
        <v>96</v>
      </c>
      <c r="J1" s="242"/>
      <c r="K1" s="242"/>
      <c r="L1" s="242"/>
      <c r="M1" s="242"/>
      <c r="N1" s="242"/>
      <c r="O1" s="242"/>
      <c r="P1" s="242"/>
      <c r="Q1" s="242"/>
      <c r="R1" s="242"/>
      <c r="S1" s="18"/>
    </row>
    <row r="2" spans="1:24" s="10" customFormat="1" ht="20.100000000000001" customHeight="1">
      <c r="A2" s="198" t="s">
        <v>123</v>
      </c>
      <c r="B2" s="198"/>
      <c r="C2" s="198"/>
      <c r="D2" s="198"/>
      <c r="E2" s="198"/>
      <c r="F2" s="198"/>
      <c r="G2" s="198"/>
      <c r="H2" s="198"/>
      <c r="I2" s="198"/>
      <c r="J2" s="198"/>
      <c r="K2" s="198"/>
      <c r="L2" s="198"/>
      <c r="M2" s="198"/>
      <c r="N2" s="198"/>
      <c r="O2" s="198"/>
      <c r="P2" s="198"/>
      <c r="Q2" s="198"/>
      <c r="R2" s="198"/>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43" t="s">
        <v>102</v>
      </c>
      <c r="J4" s="243"/>
      <c r="K4" s="243"/>
      <c r="L4" s="243"/>
      <c r="M4" s="243"/>
      <c r="N4" s="243"/>
      <c r="O4" s="243"/>
      <c r="P4" s="243"/>
      <c r="Q4" s="138"/>
      <c r="R4" s="138"/>
      <c r="S4" s="138"/>
      <c r="T4" s="138"/>
      <c r="U4" s="138"/>
      <c r="V4" s="138"/>
      <c r="W4" s="138"/>
      <c r="X4" s="138"/>
    </row>
    <row r="5" spans="1:24" ht="12.75" customHeight="1">
      <c r="I5" s="137"/>
      <c r="J5" s="137"/>
      <c r="K5" s="137"/>
      <c r="L5" s="137"/>
      <c r="M5" s="137"/>
      <c r="N5" s="137"/>
      <c r="O5" s="137"/>
      <c r="P5" s="137"/>
      <c r="Q5" s="137"/>
    </row>
    <row r="6" spans="1:24" ht="14.25" customHeight="1">
      <c r="A6" s="15" t="str">
        <f>'Total y Variación interanual'!C68</f>
        <v>TOTAL</v>
      </c>
      <c r="B6" s="15">
        <f>'Total y Variación interanual'!I68</f>
        <v>22172</v>
      </c>
      <c r="C6" s="11">
        <v>1587</v>
      </c>
      <c r="D6" s="11">
        <v>22097</v>
      </c>
      <c r="E6" s="11">
        <v>28829</v>
      </c>
      <c r="F6" s="11">
        <v>2427</v>
      </c>
      <c r="G6" s="11">
        <v>31256</v>
      </c>
    </row>
    <row r="7" spans="1:24">
      <c r="J7" s="11" t="str">
        <f>'Total y Variación interanual'!$C$14</f>
        <v>Andalucía</v>
      </c>
      <c r="K7" s="15">
        <f>'Total y Variación interanual'!$I$14</f>
        <v>2480</v>
      </c>
    </row>
    <row r="8" spans="1:24">
      <c r="J8" s="11" t="str">
        <f>'Total y Variación interanual'!C18</f>
        <v>Aragón</v>
      </c>
      <c r="K8" s="15">
        <f>'Total y Variación interanual'!I18</f>
        <v>863</v>
      </c>
    </row>
    <row r="9" spans="1:24">
      <c r="B9" s="10" t="s">
        <v>2</v>
      </c>
      <c r="C9" s="10" t="s">
        <v>3</v>
      </c>
      <c r="D9" s="10" t="s">
        <v>79</v>
      </c>
      <c r="J9" s="11" t="str">
        <f>'Total y Variación interanual'!C19</f>
        <v>Asturias</v>
      </c>
      <c r="K9" s="15">
        <f>'Total y Variación interanual'!I19</f>
        <v>255</v>
      </c>
    </row>
    <row r="10" spans="1:24">
      <c r="A10" s="17" t="s">
        <v>98</v>
      </c>
      <c r="B10" s="15">
        <f>'Total y Variación interanual'!D68</f>
        <v>22576</v>
      </c>
      <c r="C10" s="15">
        <f>'Total y Variación interanual'!E68</f>
        <v>3096</v>
      </c>
      <c r="D10" s="15">
        <f>'Total y Variación interanual'!F68</f>
        <v>25672</v>
      </c>
      <c r="J10" s="11" t="str">
        <f>'Total y Variación interanual'!C20</f>
        <v>Baleares</v>
      </c>
      <c r="K10" s="15">
        <f>'Total y Variación interanual'!I20</f>
        <v>648</v>
      </c>
    </row>
    <row r="11" spans="1:24">
      <c r="A11" s="17" t="s">
        <v>99</v>
      </c>
      <c r="B11" s="15">
        <f>'Total y Variación interanual'!G68</f>
        <v>18838</v>
      </c>
      <c r="C11" s="15">
        <f>'Total y Variación interanual'!H68</f>
        <v>3334</v>
      </c>
      <c r="D11" s="15">
        <f>'Total y Variación interanual'!I68</f>
        <v>22172</v>
      </c>
      <c r="J11" s="11" t="str">
        <f>'Total y Variación interanual'!C23</f>
        <v>Canarias</v>
      </c>
      <c r="K11" s="15">
        <f>'Total y Variación interanual'!I23</f>
        <v>333</v>
      </c>
    </row>
    <row r="12" spans="1:24">
      <c r="J12" s="11" t="str">
        <f>'Total y Variación interanual'!C24</f>
        <v>Cantabria</v>
      </c>
      <c r="K12" s="15">
        <f>'Total y Variación interanual'!I24</f>
        <v>190</v>
      </c>
    </row>
    <row r="13" spans="1:24">
      <c r="J13" s="11" t="str">
        <f>'Total y Variación interanual'!$C$34</f>
        <v>CASTILLA-LEÓN</v>
      </c>
      <c r="K13" s="15">
        <f>'Total y Variación interanual'!$I$34</f>
        <v>1275</v>
      </c>
    </row>
    <row r="14" spans="1:24">
      <c r="J14" s="11" t="str">
        <f>'Total y Variación interanual'!$C$40</f>
        <v>CAST.-LA MANCHA</v>
      </c>
      <c r="K14" s="15">
        <f>'Total y Variación interanual'!$I$40</f>
        <v>932</v>
      </c>
    </row>
    <row r="15" spans="1:24" ht="12.75" customHeight="1">
      <c r="J15" s="11" t="str">
        <f>'Total y Variación interanual'!$C$45</f>
        <v>CATALUÑA</v>
      </c>
      <c r="K15" s="15">
        <f>'Total y Variación interanual'!$I$45</f>
        <v>3319</v>
      </c>
    </row>
    <row r="16" spans="1:24">
      <c r="J16" s="11" t="str">
        <f>'Total y Variación interanual'!$C$49</f>
        <v>C. VALENCIANA</v>
      </c>
      <c r="K16" s="15">
        <f>'Total y Variación interanual'!$I$49</f>
        <v>2222</v>
      </c>
    </row>
    <row r="17" spans="10:11">
      <c r="J17" s="11" t="str">
        <f>'Total y Variación interanual'!$C$52</f>
        <v>EXTREMADURA</v>
      </c>
      <c r="K17" s="15">
        <f>'Total y Variación interanual'!$I$52</f>
        <v>307</v>
      </c>
    </row>
    <row r="18" spans="10:11">
      <c r="J18" s="11" t="str">
        <f>'Total y Variación interanual'!C57</f>
        <v>GALICIA</v>
      </c>
      <c r="K18" s="15">
        <f>'Total y Variación interanual'!I57</f>
        <v>690</v>
      </c>
    </row>
    <row r="19" spans="10:11">
      <c r="J19" s="11" t="str">
        <f>'Total y Variación interanual'!C58</f>
        <v>C. DE MADRID</v>
      </c>
      <c r="K19" s="15">
        <f>'Total y Variación interanual'!I58</f>
        <v>4088</v>
      </c>
    </row>
    <row r="20" spans="10:11">
      <c r="J20" s="11" t="str">
        <f>'Total y Variación interanual'!C59</f>
        <v>R. DE MURCIA</v>
      </c>
      <c r="K20" s="15">
        <f>'Total y Variación interanual'!I59</f>
        <v>817</v>
      </c>
    </row>
    <row r="21" spans="10:11">
      <c r="J21" s="11" t="str">
        <f>'Total y Variación interanual'!C60</f>
        <v>NAVARRA</v>
      </c>
      <c r="K21" s="15">
        <f>'Total y Variación interanual'!I60</f>
        <v>916</v>
      </c>
    </row>
    <row r="22" spans="10:11">
      <c r="J22" s="11" t="str">
        <f>'Total y Variación interanual'!C64</f>
        <v>PAÍS VASCO</v>
      </c>
      <c r="K22" s="15">
        <f>'Total y Variación interanual'!I64</f>
        <v>2567</v>
      </c>
    </row>
    <row r="23" spans="10:11">
      <c r="J23" s="11" t="str">
        <f>'Total y Variación interanual'!C65</f>
        <v>LA RIOJA</v>
      </c>
      <c r="K23" s="15">
        <f>'Total y Variación interanual'!I65</f>
        <v>242</v>
      </c>
    </row>
    <row r="24" spans="10:11">
      <c r="J24" s="15" t="str">
        <f>'Total y Variación interanual'!C66</f>
        <v>CEUTA</v>
      </c>
      <c r="K24" s="15">
        <f>'Total y Variación interanual'!I66</f>
        <v>15</v>
      </c>
    </row>
    <row r="25" spans="10:11">
      <c r="J25" s="15" t="str">
        <f>'Total y Variación interanual'!C67</f>
        <v>MELILLA</v>
      </c>
      <c r="K25" s="15">
        <f>'Total y Variación interanual'!I67</f>
        <v>13</v>
      </c>
    </row>
    <row r="53" spans="9:15" ht="15" customHeight="1">
      <c r="I53" s="243" t="s">
        <v>120</v>
      </c>
      <c r="J53" s="243"/>
      <c r="K53" s="243"/>
      <c r="L53" s="243"/>
      <c r="M53" s="243"/>
      <c r="N53" s="243"/>
      <c r="O53" s="243"/>
    </row>
    <row r="63" spans="9:15">
      <c r="K63" s="15">
        <f>'Total y Variación interanual'!$D$68</f>
        <v>22576</v>
      </c>
    </row>
    <row r="64" spans="9:15">
      <c r="K64" s="15">
        <f>'Total y Variación interanual'!$G$68</f>
        <v>18838</v>
      </c>
    </row>
    <row r="65" spans="11:11">
      <c r="K65" s="15"/>
    </row>
    <row r="66" spans="11:11">
      <c r="K66" s="15">
        <f>'Total y Variación interanual'!$E$68</f>
        <v>3096</v>
      </c>
    </row>
    <row r="67" spans="11:11">
      <c r="K67" s="15">
        <f>'Total y Variación interanual'!$H$68</f>
        <v>3334</v>
      </c>
    </row>
    <row r="68" spans="11:11">
      <c r="K68" s="15"/>
    </row>
    <row r="69" spans="11:11">
      <c r="K69" s="15">
        <f>'Total y Variación interanual'!$F$68</f>
        <v>25672</v>
      </c>
    </row>
    <row r="70" spans="11:11">
      <c r="K70" s="15">
        <f>'Total y Variación interanual'!$I$68</f>
        <v>22172</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2021-07-26T11:39:54Z</dcterms:modified>
</cp:coreProperties>
</file>