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I:\GESTION\DATOS\maternidad, paternidad y excedencias\cuarto trimestre\4 trimestre 2025\"/>
    </mc:Choice>
  </mc:AlternateContent>
  <xr:revisionPtr revIDLastSave="0" documentId="13_ncr:1_{0F3314B0-1455-4D39-86CE-FA921B8FDD1A}" xr6:coauthVersionLast="47" xr6:coauthVersionMax="47" xr10:uidLastSave="{00000000-0000-0000-0000-000000000000}"/>
  <bookViews>
    <workbookView xWindow="-120" yWindow="-120" windowWidth="19440" windowHeight="10320" xr2:uid="{00000000-000D-0000-FFFF-FFFF00000000}"/>
  </bookViews>
  <sheets>
    <sheet name="Portada" sheetId="1" r:id="rId1"/>
    <sheet name="Índice" sheetId="3" r:id="rId2"/>
    <sheet name="Prestaciones" sheetId="2" r:id="rId3"/>
    <sheet name="Totales y gasto" sheetId="5" r:id="rId4"/>
    <sheet name="Prestaciones por CC.AA" sheetId="6" r:id="rId5"/>
    <sheet name="Procesos y duraciones media" sheetId="11"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5" hidden="1">'Procesos y duraciones media'!$D$8:$D$72</definedName>
    <definedName name="_xlnm._FilterDatabase" localSheetId="7" hidden="1">'Total y Variación interanual'!$C$4:$C$68</definedName>
    <definedName name="_xlnm._FilterDatabase" localSheetId="3" hidden="1">'Totales y gasto'!$D$11:$D$77</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0">Portada!$A$1:$F$48</definedName>
    <definedName name="_xlnm.Print_Area" localSheetId="2">Prestaciones!$A$1:$E$27</definedName>
    <definedName name="_xlnm.Print_Area" localSheetId="4">'Prestaciones por CC.AA'!$A$3:$F$43</definedName>
    <definedName name="_xlnm.Print_Area" localSheetId="5">'Procesos y duraciones media'!$C$4:$H$78</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9" l="1"/>
  <c r="L55" i="9"/>
  <c r="J56" i="9" s="1"/>
  <c r="K56" i="9"/>
  <c r="K55" i="9"/>
  <c r="J55" i="9" s="1"/>
  <c r="AD80" i="11" l="1"/>
  <c r="AB80" i="11"/>
  <c r="Z80" i="11"/>
  <c r="W80" i="11"/>
  <c r="U80" i="11"/>
  <c r="S80" i="11"/>
  <c r="P80" i="11"/>
  <c r="N80" i="11"/>
  <c r="L80" i="11"/>
  <c r="I80" i="11"/>
  <c r="G80" i="11"/>
  <c r="E80" i="11"/>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24" i="9" l="1"/>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2" i="6"/>
  <c r="A16" i="6"/>
  <c r="A23" i="6"/>
  <c r="A21" i="6"/>
  <c r="A20" i="6"/>
  <c r="A19" i="6"/>
  <c r="A18" i="6"/>
  <c r="A17" i="6"/>
  <c r="A15" i="6"/>
  <c r="A14" i="6"/>
  <c r="A13" i="6"/>
  <c r="A12" i="6"/>
  <c r="A11" i="6"/>
  <c r="A10" i="6"/>
  <c r="A9" i="6"/>
  <c r="A8" i="6"/>
  <c r="A7" i="6"/>
  <c r="B25" i="6"/>
  <c r="B24" i="6"/>
  <c r="B22" i="6"/>
  <c r="B16" i="6"/>
  <c r="B23" i="6"/>
  <c r="B21" i="6"/>
  <c r="B20" i="6"/>
  <c r="B19" i="6"/>
  <c r="B18" i="6"/>
  <c r="B17" i="6"/>
  <c r="B15" i="6"/>
  <c r="B14" i="6"/>
  <c r="B13" i="6"/>
  <c r="B12" i="6"/>
  <c r="B11" i="6"/>
  <c r="B10" i="6"/>
  <c r="B9" i="6"/>
  <c r="B8" i="6"/>
  <c r="B7" i="6"/>
  <c r="D11" i="9" l="1"/>
  <c r="C11" i="9"/>
  <c r="B11" i="9"/>
  <c r="D10" i="9"/>
  <c r="C10" i="9"/>
  <c r="B10" i="9"/>
  <c r="B6" i="9"/>
  <c r="A6" i="9"/>
  <c r="L73" i="5" l="1"/>
  <c r="M73" i="5" s="1"/>
  <c r="K71" i="5"/>
  <c r="K70" i="5"/>
  <c r="K69" i="5"/>
  <c r="L68" i="5"/>
  <c r="K56" i="5"/>
  <c r="K55" i="5"/>
  <c r="K54" i="5"/>
  <c r="L53" i="5"/>
  <c r="L72" i="5"/>
  <c r="M72" i="5" s="1"/>
  <c r="L67" i="5"/>
  <c r="M67" i="5" s="1"/>
  <c r="L66" i="5"/>
  <c r="M66" i="5" s="1"/>
  <c r="L65" i="5"/>
  <c r="M65" i="5" s="1"/>
  <c r="K64" i="5"/>
  <c r="K63" i="5"/>
  <c r="K62" i="5"/>
  <c r="K61" i="5"/>
  <c r="L60" i="5"/>
  <c r="K59" i="5"/>
  <c r="K58" i="5"/>
  <c r="L57"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7" i="5"/>
  <c r="J58" i="5"/>
  <c r="J59" i="5"/>
  <c r="M60" i="5"/>
  <c r="J61" i="5"/>
  <c r="J62" i="5"/>
  <c r="J63" i="5"/>
  <c r="J64" i="5"/>
  <c r="M53" i="5"/>
  <c r="J54" i="5"/>
  <c r="J55" i="5"/>
  <c r="J56" i="5"/>
  <c r="M68" i="5"/>
  <c r="J69" i="5"/>
  <c r="J70" i="5"/>
  <c r="J71" i="5"/>
  <c r="K13" i="5"/>
  <c r="J13" i="5" s="1"/>
  <c r="M13" i="5"/>
  <c r="K22" i="5"/>
  <c r="J22" i="5" s="1"/>
  <c r="K26" i="5"/>
  <c r="J26" i="5" s="1"/>
  <c r="K27" i="5"/>
  <c r="J27" i="5" s="1"/>
  <c r="K28" i="5"/>
  <c r="J28" i="5" s="1"/>
  <c r="K31" i="5"/>
  <c r="J31" i="5" s="1"/>
  <c r="K32" i="5"/>
  <c r="J32" i="5" s="1"/>
  <c r="K42" i="5"/>
  <c r="J42" i="5" s="1"/>
  <c r="K48" i="5"/>
  <c r="J48" i="5" s="1"/>
  <c r="K57" i="5"/>
  <c r="J57" i="5" s="1"/>
  <c r="K60" i="5"/>
  <c r="J60" i="5" s="1"/>
  <c r="K65" i="5"/>
  <c r="J65" i="5" s="1"/>
  <c r="K66" i="5"/>
  <c r="J66" i="5" s="1"/>
  <c r="K67" i="5"/>
  <c r="J67" i="5" s="1"/>
  <c r="K72" i="5"/>
  <c r="J72" i="5" s="1"/>
  <c r="K53" i="5"/>
  <c r="J53" i="5" s="1"/>
  <c r="K68" i="5"/>
  <c r="J68"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<sst xmlns="http://schemas.openxmlformats.org/spreadsheetml/2006/main" count="290" uniqueCount="115">
  <si>
    <t>Primer Progenitor</t>
  </si>
  <si>
    <t>Segundo Progenitor</t>
  </si>
  <si>
    <t>Mujeres</t>
  </si>
  <si>
    <t>Hombres</t>
  </si>
  <si>
    <t>PRESTACIÓN DE NACIMIENTO Y CUIDADO DE MENOR (1)</t>
  </si>
  <si>
    <t>ABRIL/SEPTIEMBRE  2019</t>
  </si>
  <si>
    <t>TOTAL PRIMER PROGENITOR</t>
  </si>
  <si>
    <t>TOTAL SEGUNDO PROGENITOR</t>
  </si>
  <si>
    <t>TOTAL</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</si>
  <si>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</si>
  <si>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</si>
  <si>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</si>
  <si>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</si>
  <si>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</si>
  <si>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</si>
  <si>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</si>
  <si>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</si>
  <si>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</si>
  <si>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</si>
  <si>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</si>
  <si>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</si>
  <si>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</si>
  <si>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</si>
  <si>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</si>
  <si>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</si>
  <si>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</si>
  <si>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</si>
  <si>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</si>
  <si>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</si>
  <si>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</si>
  <si>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</si>
  <si>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</si>
  <si>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</si>
  <si>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</si>
  <si>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</si>
  <si>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</si>
  <si>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</si>
  <si>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</si>
  <si>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</si>
  <si>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</si>
  <si>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</si>
  <si>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</si>
  <si>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</si>
  <si>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</si>
  <si>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</si>
  <si>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</si>
  <si>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</si>
  <si>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</si>
  <si>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</si>
  <si>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</si>
  <si>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</si>
  <si>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</si>
  <si>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</si>
  <si>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</si>
  <si>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</si>
  <si>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</si>
  <si>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</si>
  <si>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</si>
  <si>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</si>
  <si>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</si>
  <si>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</si>
  <si>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</si>
  <si>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</si>
  <si>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</si>
  <si>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</si>
  <si>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</si>
  <si>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</si>
  <si>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</si>
  <si>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</si>
  <si>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</si>
  <si>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</si>
  <si>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</si>
  <si>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</si>
  <si>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</si>
  <si>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</si>
  <si>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</si>
  <si>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</si>
  <si>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</si>
  <si>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</si>
  <si>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</si>
  <si>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</si>
  <si>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</si>
  <si>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</si>
  <si>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</si>
  <si>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</si>
  <si>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</si>
  <si>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</si>
  <si>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</si>
  <si>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</si>
  <si>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</si>
  <si>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</si>
  <si>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</si>
  <si>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</si>
  <si>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Variación 2024/2025</t>
  </si>
  <si>
    <t>(2) Obligaciones imputadas a presupuesto.</t>
  </si>
  <si>
    <t>PRESTACIONES RECONOCIDAS POR CC.AA</t>
  </si>
  <si>
    <t>(1) Solo prestaciones reconocidas por el INSS</t>
  </si>
  <si>
    <t>SEGUIMIENTO ESTADÍSTICO DE LOS PROCESOS  DE NACIMIENTO Y CUIDADO DEL MENOR</t>
  </si>
  <si>
    <t>NÚMERO DE
PROCESOS</t>
  </si>
  <si>
    <t>AMBOS
 SEXOS</t>
  </si>
  <si>
    <t>MUJERES</t>
  </si>
  <si>
    <t>DURACIÓN
 MEDIA
(en días)</t>
  </si>
  <si>
    <t>HOMBRES</t>
  </si>
  <si>
    <t xml:space="preserve">TOTALIDAD DE PROCESOS     </t>
  </si>
  <si>
    <r>
      <t>NÚMERO Y DURACIÓN MEDIA DE PROCESOS CERRADOS, POR SEXO</t>
    </r>
    <r>
      <rPr>
        <b/>
        <vertAlign val="superscript"/>
        <sz val="12"/>
        <rFont val="Calibri"/>
        <family val="2"/>
        <scheme val="minor"/>
      </rPr>
      <t xml:space="preserve"> (1)</t>
    </r>
  </si>
  <si>
    <r>
      <rPr>
        <vertAlign val="superscript"/>
        <sz val="12"/>
        <rFont val="Calibri"/>
        <family val="2"/>
        <scheme val="minor"/>
      </rPr>
      <t xml:space="preserve">(1) </t>
    </r>
    <r>
      <rPr>
        <sz val="12"/>
        <rFont val="Calibri"/>
        <family val="2"/>
        <scheme val="minor"/>
      </rPr>
      <t>Solo procesos cerrados correspondientes a prestaciones reconocidas por el INSS. La información corresponde a expedientes cuyo hecho causante se ha producido en el mismo periodo de referencia del año anterior al de referencia de los datos, teniendo en cuenta que es posible el disfrute del permiso de forma interrumpida con el límite de un año contado a partir del hecho causante de la prestación.</t>
    </r>
  </si>
  <si>
    <t>PROCESOS RELATIVOS A SEGUNDO PROGENITOR</t>
  </si>
  <si>
    <t>PROCESOS RELATIVOS A PRIMER PROGENITOR</t>
  </si>
  <si>
    <t/>
  </si>
  <si>
    <t>PROCESOS EN FAMILIAS MONOPARENTALES</t>
  </si>
  <si>
    <t xml:space="preserve">ENERO-DICIEMBRE 2025 </t>
  </si>
  <si>
    <t xml:space="preserve"> ENERO - DICIEMBRE 2025</t>
  </si>
  <si>
    <t>ENERO - DICIEMBRE 2025</t>
  </si>
  <si>
    <t>ENERO - DICIEMBRE 2024</t>
  </si>
  <si>
    <r>
      <t xml:space="preserve">GASTO ENERO/DICIEMBRE
 2025 </t>
    </r>
    <r>
      <rPr>
        <b/>
        <vertAlign val="superscript"/>
        <sz val="12"/>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</si>
</sst>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quot;€&quot;"/>
    <numFmt numFmtId="165" formatCode="#,##0\ &quot;€&quot;"/>
  </numFmts>
  <fonts count="72">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
      <b/>
      <vertAlign val="superscript"/>
      <sz val="12"/>
      <name val="Calibri"/>
      <family val="2"/>
      <scheme val="minor"/>
    </font>
    <font>
      <vertAlign val="superscript"/>
      <sz val="12"/>
      <name val="Calibri"/>
      <family val="2"/>
      <scheme val="minor"/>
    </font>
  </fonts>
  <fills count="4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DCC6D3"/>
        <bgColor indexed="64"/>
      </patternFill>
    </fill>
    <fill>
      <patternFill patternType="solid">
        <fgColor rgb="FF92D050"/>
        <bgColor indexed="64"/>
      </patternFill>
    </fill>
  </fills>
  <borders count="22">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1" fillId="13" borderId="0" applyNumberFormat="0" applyBorder="0" applyAlignment="0" applyProtection="0"/>
    <xf numFmtId="0" fontId="52" fillId="14" borderId="9" applyNumberFormat="0" applyAlignment="0" applyProtection="0"/>
    <xf numFmtId="0" fontId="53" fillId="15" borderId="10" applyNumberFormat="0" applyAlignment="0" applyProtection="0"/>
    <xf numFmtId="0" fontId="54" fillId="15" borderId="9" applyNumberFormat="0" applyAlignment="0" applyProtection="0"/>
    <xf numFmtId="0" fontId="55" fillId="0" borderId="11" applyNumberFormat="0" applyFill="0" applyAlignment="0" applyProtection="0"/>
    <xf numFmtId="0" fontId="56" fillId="16"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60" fillId="41" borderId="0" applyNumberFormat="0" applyBorder="0" applyAlignment="0" applyProtection="0"/>
    <xf numFmtId="0" fontId="61" fillId="0" borderId="0"/>
    <xf numFmtId="0" fontId="32" fillId="0" borderId="0"/>
    <xf numFmtId="0" fontId="32" fillId="17" borderId="13" applyNumberFormat="0" applyFont="0" applyAlignment="0" applyProtection="0"/>
    <xf numFmtId="0" fontId="32" fillId="0" borderId="0"/>
    <xf numFmtId="0" fontId="32" fillId="17" borderId="13" applyNumberFormat="0" applyFont="0" applyAlignment="0" applyProtection="0"/>
    <xf numFmtId="0" fontId="32" fillId="19" borderId="0" applyNumberFormat="0" applyBorder="0" applyAlignment="0" applyProtection="0"/>
    <xf numFmtId="0" fontId="32" fillId="20"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69" fillId="0" borderId="0"/>
  </cellStyleXfs>
  <cellXfs count="200">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8"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8" borderId="0" xfId="0" applyFont="1" applyFill="1" applyAlignment="1">
      <alignment horizontal="right" vertical="center"/>
    </xf>
    <xf numFmtId="3" fontId="38" fillId="8"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8" borderId="15" xfId="1" applyFont="1" applyFill="1" applyBorder="1" applyAlignment="1">
      <alignment horizontal="left" indent="1"/>
    </xf>
    <xf numFmtId="3" fontId="27" fillId="8" borderId="15" xfId="1" applyNumberFormat="1" applyFont="1" applyFill="1" applyBorder="1" applyAlignment="1">
      <alignment horizontal="right" indent="1"/>
    </xf>
    <xf numFmtId="165" fontId="27" fillId="8"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8"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4" fontId="27" fillId="8"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0" fontId="12" fillId="0" borderId="15" xfId="3" applyFont="1" applyBorder="1"/>
    <xf numFmtId="3" fontId="27" fillId="9"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0" borderId="15" xfId="3" applyFont="1" applyFill="1" applyBorder="1"/>
    <xf numFmtId="3" fontId="27" fillId="9" borderId="15" xfId="3" applyNumberFormat="1" applyFont="1" applyFill="1" applyBorder="1" applyAlignment="1">
      <alignment horizontal="right" indent="1"/>
    </xf>
    <xf numFmtId="10" fontId="27" fillId="9" borderId="15" xfId="3" applyNumberFormat="1" applyFont="1" applyFill="1" applyBorder="1" applyAlignment="1">
      <alignment horizontal="right" indent="1"/>
    </xf>
    <xf numFmtId="0" fontId="41" fillId="0" borderId="15" xfId="3" applyFont="1" applyBorder="1"/>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8" borderId="15" xfId="1" applyFont="1" applyFill="1" applyBorder="1" applyAlignment="1">
      <alignment horizontal="center" vertical="center" wrapText="1"/>
    </xf>
    <xf numFmtId="3" fontId="27" fillId="0" borderId="0" xfId="2" applyNumberFormat="1" applyFont="1" applyAlignment="1">
      <alignment horizontal="center" vertical="center"/>
    </xf>
    <xf numFmtId="0" fontId="12" fillId="0" borderId="0" xfId="1" applyFont="1" applyAlignment="1">
      <alignment wrapText="1"/>
    </xf>
    <xf numFmtId="0" fontId="12" fillId="0" borderId="0" xfId="1" applyFont="1" applyAlignment="1">
      <alignment horizontal="center" vertical="center"/>
    </xf>
    <xf numFmtId="3" fontId="27" fillId="0" borderId="0" xfId="2" applyNumberFormat="1" applyFont="1" applyAlignment="1">
      <alignment horizontal="left" vertical="center"/>
    </xf>
    <xf numFmtId="0" fontId="60" fillId="44" borderId="0" xfId="0" applyFont="1" applyFill="1"/>
    <xf numFmtId="0" fontId="60" fillId="42" borderId="0" xfId="0" applyFont="1" applyFill="1"/>
    <xf numFmtId="0" fontId="60" fillId="43" borderId="0" xfId="0" applyFont="1" applyFill="1"/>
    <xf numFmtId="3" fontId="27" fillId="45" borderId="15" xfId="1" applyNumberFormat="1" applyFont="1" applyFill="1" applyBorder="1" applyAlignment="1">
      <alignment horizontal="right" indent="1"/>
    </xf>
    <xf numFmtId="4" fontId="27" fillId="45" borderId="15" xfId="1" applyNumberFormat="1" applyFont="1" applyFill="1" applyBorder="1" applyAlignment="1">
      <alignment horizontal="right" indent="1"/>
    </xf>
    <xf numFmtId="0" fontId="27" fillId="46" borderId="15" xfId="1" applyFont="1" applyFill="1" applyBorder="1" applyAlignment="1">
      <alignment horizontal="center" vertical="center" wrapText="1"/>
    </xf>
    <xf numFmtId="3" fontId="27" fillId="46" borderId="15" xfId="1" applyNumberFormat="1" applyFont="1" applyFill="1" applyBorder="1" applyAlignment="1">
      <alignment horizontal="right" indent="1"/>
    </xf>
    <xf numFmtId="4" fontId="27" fillId="46" borderId="15" xfId="1" applyNumberFormat="1" applyFont="1" applyFill="1" applyBorder="1" applyAlignment="1">
      <alignment horizontal="right" indent="1"/>
    </xf>
    <xf numFmtId="0" fontId="27" fillId="45" borderId="15" xfId="1" applyFont="1" applyFill="1" applyBorder="1" applyAlignment="1">
      <alignment horizontal="left" indent="1"/>
    </xf>
    <xf numFmtId="0" fontId="27" fillId="45" borderId="15" xfId="1" applyFont="1" applyFill="1" applyBorder="1"/>
    <xf numFmtId="0" fontId="27" fillId="45" borderId="15" xfId="1" applyFont="1" applyFill="1" applyBorder="1" applyAlignment="1">
      <alignment horizontal="right" vertical="center" indent="1"/>
    </xf>
    <xf numFmtId="0" fontId="27" fillId="45" borderId="15" xfId="1" applyFont="1" applyFill="1" applyBorder="1" applyAlignment="1">
      <alignment horizontal="center" vertical="center" wrapText="1"/>
    </xf>
    <xf numFmtId="3" fontId="27" fillId="46" borderId="15"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9" fillId="0" borderId="0" xfId="1" applyNumberFormat="1" applyAlignment="1">
      <alignment wrapText="1"/>
    </xf>
    <xf numFmtId="3" fontId="28" fillId="47" borderId="15" xfId="3" applyNumberFormat="1" applyFont="1" applyFill="1" applyBorder="1" applyAlignment="1">
      <alignment horizontal="right" indent="1"/>
    </xf>
    <xf numFmtId="3" fontId="27" fillId="47" borderId="15" xfId="3" applyNumberFormat="1" applyFont="1" applyFill="1" applyBorder="1" applyAlignment="1">
      <alignment horizontal="right" indent="1"/>
    </xf>
    <xf numFmtId="0" fontId="5" fillId="0" borderId="0" xfId="0" applyFont="1" applyAlignment="1">
      <alignment horizontal="center"/>
    </xf>
    <xf numFmtId="3" fontId="4" fillId="0" borderId="0" xfId="0" applyNumberFormat="1" applyFont="1" applyAlignment="1">
      <alignment horizontal="center" vertical="center"/>
    </xf>
    <xf numFmtId="0" fontId="28" fillId="8"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8"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0" fontId="18" fillId="45" borderId="21"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17" fontId="18" fillId="45" borderId="0" xfId="1" applyNumberFormat="1" applyFont="1" applyFill="1" applyAlignment="1">
      <alignment horizontal="center" vertical="center"/>
    </xf>
    <xf numFmtId="0" fontId="27" fillId="46" borderId="15" xfId="1" applyFont="1" applyFill="1" applyBorder="1" applyAlignment="1">
      <alignment horizontal="center" vertical="center" wrapText="1"/>
    </xf>
    <xf numFmtId="0" fontId="28" fillId="46" borderId="15" xfId="1" applyFont="1" applyFill="1" applyBorder="1" applyAlignment="1">
      <alignment horizontal="center" vertical="center"/>
    </xf>
    <xf numFmtId="0" fontId="28" fillId="8" borderId="15"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xf numFmtId="3" fontId="28" fillId="0" borderId="0" xfId="2" applyNumberFormat="1" applyFont="1" applyAlignment="1">
      <alignment horizontal="left" wrapText="1"/>
    </xf>
    <xf numFmtId="0" fontId="27" fillId="45" borderId="15" xfId="1" applyFont="1" applyFill="1" applyBorder="1" applyAlignment="1">
      <alignment horizontal="center" vertical="center" wrapText="1"/>
    </xf>
    <xf numFmtId="0" fontId="28" fillId="45" borderId="15" xfId="1" applyFont="1" applyFill="1" applyBorder="1" applyAlignment="1">
      <alignment horizontal="center" vertical="center"/>
    </xf>
    <xf numFmtId="0" fontId="28" fillId="45" borderId="15" xfId="1" applyFont="1" applyFill="1" applyBorder="1" applyAlignment="1">
      <alignment horizontal="center" vertical="center" wrapText="1"/>
    </xf>
    <xf numFmtId="0" fontId="27" fillId="45" borderId="19" xfId="1" applyFont="1" applyFill="1" applyBorder="1" applyAlignment="1">
      <alignment horizontal="center" vertical="center"/>
    </xf>
    <xf numFmtId="0" fontId="27" fillId="45"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9"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9" borderId="15" xfId="3" applyNumberFormat="1" applyFont="1" applyFill="1" applyBorder="1" applyAlignment="1">
      <alignment horizontal="center" vertical="center"/>
    </xf>
    <xf numFmtId="0" fontId="28" fillId="9" borderId="15" xfId="1" applyFont="1" applyFill="1" applyBorder="1" applyAlignment="1">
      <alignment horizontal="center" vertical="center"/>
    </xf>
    <xf numFmtId="0" fontId="27" fillId="46" borderId="19" xfId="1" applyFont="1" applyFill="1" applyBorder="1" applyAlignment="1">
      <alignment horizontal="center" vertical="center" wrapText="1"/>
    </xf>
    <xf numFmtId="0" fontId="27" fillId="46" borderId="20"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27" fillId="8" borderId="20" xfId="1" applyFont="1" applyFill="1" applyBorder="1" applyAlignment="1">
      <alignment horizontal="center" vertical="center" wrapText="1"/>
    </xf>
    <xf numFmtId="0" fontId="27" fillId="9" borderId="19" xfId="3" applyFont="1" applyFill="1" applyBorder="1" applyAlignment="1">
      <alignment horizontal="center" vertical="center"/>
    </xf>
    <xf numFmtId="0" fontId="27" fillId="9"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A758BCD1-3335-42A9-9683-EB49E76C5182}"/>
  </tableStyles>
  <colors>
    <mruColors>
      <color rgb="FFDCC6D3"/>
      <color rgb="FFB57FF1"/>
      <color rgb="FF8C72C0"/>
      <color rgb="FFCFACF6"/>
      <color rgb="FFE0BE98"/>
      <color rgb="FFDEBCBF"/>
      <color rgb="FFEFCECB"/>
      <color rgb="FFD581FF"/>
      <color rgb="FFC285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'Prestaciones por CC.AA'!$J$6</c:f>
              <c:strCache>
                <c:ptCount val="1"/>
              </c:strCache>
            </c:strRef>
          </c:tx>
          <c:invertIfNegative val="0"/>
          <c:val>
            <c:numRef>
              <c:f>'Prestaciones por CC.AA'!$J$7:$J$26</c:f>
            </c:numRef>
          </c:val>
          <c:extLst>
            <c:ext xmlns:c15="http://schemas.microsoft.com/office/drawing/2012/chart" uri="{02D57815-91ED-43cb-92C2-25804820EDAC}">
              <c15:filteredCategoryTitle>
                <c15:cat>
                  <c:multiLvlStrRef>
                    <c:extLst>
                      <c:ext uri="{02D57815-91ED-43cb-92C2-25804820EDAC}">
                        <c15:formulaRef>
                          <c15:sqref>'Prestaciones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'Prestaciones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74413758757387"/>
          <c:y val="2.0952381999869117E-2"/>
          <c:w val="0.75052822316166479"/>
          <c:h val="0.96158729966690659"/>
        </c:manualLayout>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'Prestaciones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COM. VALENCIANA</c:v>
                </c:pt>
                <c:pt idx="10">
                  <c:v>EXTREMADURA</c:v>
                </c:pt>
                <c:pt idx="11">
                  <c:v>GALICIA</c:v>
                </c:pt>
                <c:pt idx="12">
                  <c:v>MADRID</c:v>
                </c:pt>
                <c:pt idx="13">
                  <c:v>MURCIA</c:v>
                </c:pt>
                <c:pt idx="14">
                  <c:v>NAVARRA</c:v>
                </c:pt>
                <c:pt idx="15">
                  <c:v>PAÍS VASCO</c:v>
                </c:pt>
                <c:pt idx="16">
                  <c:v>LA RIOJA</c:v>
                </c:pt>
                <c:pt idx="17">
                  <c:v>CEUTA</c:v>
                </c:pt>
                <c:pt idx="18">
                  <c:v>MELILLA</c:v>
                </c:pt>
              </c:strCache>
            </c:strRef>
          </c:cat>
          <c:val>
            <c:numRef>
              <c:f>'Prestaciones por CC.AA'!$B$7:$B$25</c:f>
              <c:numCache>
                <c:formatCode>#,##0</c:formatCode>
                <c:ptCount val="19"/>
                <c:pt idx="0">
                  <c:v>97224</c:v>
                </c:pt>
                <c:pt idx="1">
                  <c:v>15289</c:v>
                </c:pt>
                <c:pt idx="2">
                  <c:v>7332</c:v>
                </c:pt>
                <c:pt idx="3">
                  <c:v>15000</c:v>
                </c:pt>
                <c:pt idx="4">
                  <c:v>18658</c:v>
                </c:pt>
                <c:pt idx="5">
                  <c:v>4966</c:v>
                </c:pt>
                <c:pt idx="6">
                  <c:v>20916</c:v>
                </c:pt>
                <c:pt idx="7">
                  <c:v>23159</c:v>
                </c:pt>
                <c:pt idx="8">
                  <c:v>93262</c:v>
                </c:pt>
                <c:pt idx="9">
                  <c:v>53970</c:v>
                </c:pt>
                <c:pt idx="10">
                  <c:v>10583</c:v>
                </c:pt>
                <c:pt idx="11">
                  <c:v>22484</c:v>
                </c:pt>
                <c:pt idx="12">
                  <c:v>86465</c:v>
                </c:pt>
                <c:pt idx="13">
                  <c:v>20250</c:v>
                </c:pt>
                <c:pt idx="14">
                  <c:v>7332</c:v>
                </c:pt>
                <c:pt idx="15">
                  <c:v>22867</c:v>
                </c:pt>
                <c:pt idx="16">
                  <c:v>3430</c:v>
                </c:pt>
                <c:pt idx="17">
                  <c:v>656</c:v>
                </c:pt>
                <c:pt idx="18">
                  <c:v>871</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6423</c:v>
                </c:pt>
                <c:pt idx="1">
                  <c:v>1969</c:v>
                </c:pt>
                <c:pt idx="2">
                  <c:v>719</c:v>
                </c:pt>
                <c:pt idx="3">
                  <c:v>1576</c:v>
                </c:pt>
                <c:pt idx="4">
                  <c:v>1068</c:v>
                </c:pt>
                <c:pt idx="5">
                  <c:v>437</c:v>
                </c:pt>
                <c:pt idx="6">
                  <c:v>2857</c:v>
                </c:pt>
                <c:pt idx="7">
                  <c:v>1988</c:v>
                </c:pt>
                <c:pt idx="8">
                  <c:v>7859</c:v>
                </c:pt>
                <c:pt idx="9">
                  <c:v>5953</c:v>
                </c:pt>
                <c:pt idx="10">
                  <c:v>657</c:v>
                </c:pt>
                <c:pt idx="11">
                  <c:v>1597</c:v>
                </c:pt>
                <c:pt idx="12">
                  <c:v>10852</c:v>
                </c:pt>
                <c:pt idx="13">
                  <c:v>2113</c:v>
                </c:pt>
                <c:pt idx="14">
                  <c:v>2118</c:v>
                </c:pt>
                <c:pt idx="15">
                  <c:v>5850</c:v>
                </c:pt>
                <c:pt idx="16">
                  <c:v>518</c:v>
                </c:pt>
                <c:pt idx="17">
                  <c:v>48</c:v>
                </c:pt>
                <c:pt idx="18">
                  <c:v>37</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COMPARACIÓN 2024/2025  (Enero -Diciembre)</a:t>
            </a:r>
          </a:p>
        </c:rich>
      </c:tx>
      <c:layout>
        <c:manualLayout>
          <c:xMode val="edge"/>
          <c:yMode val="edge"/>
          <c:x val="0.12148576941630486"/>
          <c:y val="0.1275362318840579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2735166425470332"/>
          <c:y val="0.26113043478260872"/>
          <c:w val="0.58817933854524873"/>
          <c:h val="0.57561953668834875"/>
        </c:manualLayout>
      </c:layout>
      <c:barChart>
        <c:barDir val="col"/>
        <c:grouping val="percentStacked"/>
        <c:varyColors val="0"/>
        <c:ser>
          <c:idx val="0"/>
          <c:order val="0"/>
          <c:tx>
            <c:v>Mujeres</c:v>
          </c:tx>
          <c:spPr>
            <a:solidFill>
              <a:srgbClr val="DCC6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Enero-Diciembre 2024    TOTAL: 53.471</c:v>
                </c:pt>
                <c:pt idx="1">
                  <c:v>Enero-Diciembre 2025    TOTAL: 54.639</c:v>
                </c:pt>
              </c:strCache>
            </c:strRef>
          </c:cat>
          <c:val>
            <c:numRef>
              <c:f>'Excedencias por CC.AA'!$K$55:$L$55</c:f>
              <c:numCache>
                <c:formatCode>#,##0</c:formatCode>
                <c:ptCount val="2"/>
                <c:pt idx="0">
                  <c:v>45118</c:v>
                </c:pt>
                <c:pt idx="1">
                  <c:v>45400</c:v>
                </c:pt>
              </c:numCache>
            </c:numRef>
          </c:val>
          <c:extLst>
            <c:ext xmlns:c16="http://schemas.microsoft.com/office/drawing/2014/chart" uri="{C3380CC4-5D6E-409C-BE32-E72D297353CC}">
              <c16:uniqueId val="{00000000-861D-4B88-B801-529CE17EB12F}"/>
            </c:ext>
          </c:extLst>
        </c:ser>
        <c:ser>
          <c:idx val="1"/>
          <c:order val="1"/>
          <c:tx>
            <c:v>Hombres</c:v>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Enero-Diciembre 2024    TOTAL: 53.471</c:v>
                </c:pt>
                <c:pt idx="1">
                  <c:v>Enero-Diciembre 2025    TOTAL: 54.639</c:v>
                </c:pt>
              </c:strCache>
            </c:strRef>
          </c:cat>
          <c:val>
            <c:numRef>
              <c:f>'Excedencias por CC.AA'!$K$56:$L$56</c:f>
              <c:numCache>
                <c:formatCode>#,##0</c:formatCode>
                <c:ptCount val="2"/>
                <c:pt idx="0">
                  <c:v>8353</c:v>
                </c:pt>
                <c:pt idx="1">
                  <c:v>9239</c:v>
                </c:pt>
              </c:numCache>
            </c:numRef>
          </c:val>
          <c:extLst>
            <c:ext xmlns:c16="http://schemas.microsoft.com/office/drawing/2014/chart" uri="{C3380CC4-5D6E-409C-BE32-E72D297353CC}">
              <c16:uniqueId val="{00000001-861D-4B88-B801-529CE17EB12F}"/>
            </c:ext>
          </c:extLst>
        </c:ser>
        <c:dLbls>
          <c:showLegendKey val="0"/>
          <c:showVal val="0"/>
          <c:showCatName val="0"/>
          <c:showSerName val="0"/>
          <c:showPercent val="0"/>
          <c:showBubbleSize val="0"/>
        </c:dLbls>
        <c:gapWidth val="50"/>
        <c:overlap val="100"/>
        <c:axId val="1182243280"/>
        <c:axId val="1182231280"/>
      </c:barChart>
      <c:catAx>
        <c:axId val="11822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1182231280"/>
        <c:crosses val="autoZero"/>
        <c:auto val="0"/>
        <c:lblAlgn val="ctr"/>
        <c:lblOffset val="100"/>
        <c:tickLblSkip val="1"/>
        <c:noMultiLvlLbl val="0"/>
      </c:catAx>
      <c:valAx>
        <c:axId val="1182231280"/>
        <c:scaling>
          <c:orientation val="minMax"/>
        </c:scaling>
        <c:delete val="1"/>
        <c:axPos val="l"/>
        <c:numFmt formatCode="0%" sourceLinked="1"/>
        <c:majorTickMark val="none"/>
        <c:minorTickMark val="none"/>
        <c:tickLblPos val="nextTo"/>
        <c:crossAx val="1182243280"/>
        <c:crosses val="autoZero"/>
        <c:crossBetween val="between"/>
      </c:valAx>
      <c:spPr>
        <a:noFill/>
        <a:ln>
          <a:noFill/>
        </a:ln>
        <a:effectLst/>
      </c:spPr>
    </c:plotArea>
    <c:legend>
      <c:legendPos val="r"/>
      <c:layout>
        <c:manualLayout>
          <c:xMode val="edge"/>
          <c:yMode val="edge"/>
          <c:x val="0.78345025053686468"/>
          <c:y val="0.47017482597284033"/>
          <c:w val="0.15328607988172602"/>
          <c:h val="0.118886137856693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Diciembre 2025</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104776</xdr:rowOff>
    </xdr:from>
    <xdr:to>
      <xdr:col>15</xdr:col>
      <xdr:colOff>103909</xdr:colOff>
      <xdr:row>31</xdr:row>
      <xdr:rowOff>206087</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258535</xdr:colOff>
      <xdr:row>2</xdr:row>
      <xdr:rowOff>65315</xdr:rowOff>
    </xdr:from>
    <xdr:to>
      <xdr:col>16</xdr:col>
      <xdr:colOff>569273</xdr:colOff>
      <xdr:row>44</xdr:row>
      <xdr:rowOff>35998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45759</xdr:rowOff>
    </xdr:from>
    <xdr:to>
      <xdr:col>14</xdr:col>
      <xdr:colOff>771525</xdr:colOff>
      <xdr:row>64</xdr:row>
      <xdr:rowOff>25787</xdr:rowOff>
    </xdr:to>
    <xdr:graphicFrame macro="">
      <xdr:nvGraphicFramePr>
        <xdr:cNvPr id="9" name="Gráfico 8">
          <a:extLst>
            <a:ext uri="{FF2B5EF4-FFF2-40B4-BE49-F238E27FC236}">
              <a16:creationId xmlns:a16="http://schemas.microsoft.com/office/drawing/2014/main" id="{559FFB80-80A2-4E4E-0546-8B99D3C194A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topLeftCell="A12" zoomScaleNormal="100" workbookViewId="0">
      <selection activeCell="F3" sqref="F3"/>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53" t="s">
        <v>70</v>
      </c>
      <c r="C22" s="153"/>
      <c r="D22" s="153"/>
      <c r="E22" s="6"/>
    </row>
    <row r="23" spans="2:5" ht="26.25" customHeight="1">
      <c r="B23" s="154">
        <f>'Totales y gasto'!$E$75</f>
        <v>524714</v>
      </c>
      <c r="C23" s="154"/>
      <c r="D23" s="154"/>
      <c r="E23" s="7"/>
    </row>
    <row r="24" spans="2:5" ht="14.25" customHeight="1">
      <c r="B24" s="3"/>
      <c r="C24" s="3"/>
      <c r="D24" s="3"/>
    </row>
    <row r="25" spans="2:5" ht="26.25">
      <c r="B25" s="4" t="s">
        <v>0</v>
      </c>
      <c r="C25" s="3"/>
      <c r="D25" s="5">
        <f>'Totales y gasto'!$F$75</f>
        <v>241903</v>
      </c>
    </row>
    <row r="26" spans="2:5" ht="26.25">
      <c r="B26" s="4" t="s">
        <v>1</v>
      </c>
      <c r="C26" s="3"/>
      <c r="D26" s="5">
        <f>'Totales y gasto'!$G$75</f>
        <v>282811</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61" activePane="bottomLeft" state="frozen"/>
      <selection activeCell="C25" sqref="C25"/>
      <selection pane="bottomLeft" activeCell="H79" sqref="H79"/>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56" t="s">
        <v>4</v>
      </c>
      <c r="E6" s="156"/>
      <c r="F6" s="156"/>
      <c r="G6" s="156"/>
      <c r="H6" s="157"/>
      <c r="I6" s="17"/>
      <c r="J6" s="18"/>
    </row>
    <row r="7" spans="1:23" ht="20.100000000000001" customHeight="1">
      <c r="D7" s="158" t="s">
        <v>110</v>
      </c>
      <c r="E7" s="158"/>
      <c r="F7" s="158"/>
      <c r="G7" s="158"/>
      <c r="H7" s="159"/>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60" t="s">
        <v>5</v>
      </c>
      <c r="F10" s="161"/>
      <c r="G10" s="162"/>
      <c r="H10" s="25"/>
      <c r="I10" s="26"/>
      <c r="J10" s="27"/>
    </row>
    <row r="11" spans="1:23" s="28" customFormat="1" ht="21.4" customHeight="1">
      <c r="C11" s="155" t="s">
        <v>67</v>
      </c>
      <c r="D11" s="163" t="s">
        <v>71</v>
      </c>
      <c r="E11" s="163" t="s">
        <v>68</v>
      </c>
      <c r="F11" s="163" t="s">
        <v>6</v>
      </c>
      <c r="G11" s="163" t="s">
        <v>7</v>
      </c>
      <c r="H11" s="163" t="s">
        <v>114</v>
      </c>
      <c r="I11" s="29"/>
      <c r="J11" s="30"/>
      <c r="M11" s="31"/>
    </row>
    <row r="12" spans="1:23" s="28" customFormat="1" ht="24.75" customHeight="1">
      <c r="C12" s="155"/>
      <c r="D12" s="163"/>
      <c r="E12" s="163"/>
      <c r="F12" s="163"/>
      <c r="G12" s="163"/>
      <c r="H12" s="163"/>
      <c r="I12" s="29"/>
      <c r="J12" s="30"/>
      <c r="M12" s="31"/>
    </row>
    <row r="13" spans="1:23" s="23" customFormat="1" ht="16.149999999999999" customHeight="1">
      <c r="A13" s="32"/>
      <c r="B13" s="32"/>
      <c r="C13" s="97"/>
      <c r="D13" s="97" t="s">
        <v>81</v>
      </c>
      <c r="E13" s="98">
        <v>97224</v>
      </c>
      <c r="F13" s="98">
        <v>44807</v>
      </c>
      <c r="G13" s="98">
        <v>52417</v>
      </c>
      <c r="H13" s="99">
        <v>609396583.98000002</v>
      </c>
      <c r="I13" s="33"/>
      <c r="J13" s="34">
        <f>K13-E13</f>
        <v>0</v>
      </c>
      <c r="K13" s="35">
        <f>SUM(F13:G13)</f>
        <v>97224</v>
      </c>
      <c r="L13" s="36">
        <f>SUM(H14:H21)</f>
        <v>609396583.98000002</v>
      </c>
      <c r="M13" s="37">
        <f>L13-H13</f>
        <v>0</v>
      </c>
      <c r="T13" s="84"/>
      <c r="U13" s="84"/>
      <c r="V13" s="84"/>
      <c r="W13" s="85"/>
    </row>
    <row r="14" spans="1:23" ht="16.149999999999999" customHeight="1">
      <c r="A14" s="32"/>
      <c r="B14" s="32"/>
      <c r="C14" s="100">
        <v>4</v>
      </c>
      <c r="D14" s="101" t="s">
        <v>9</v>
      </c>
      <c r="E14" s="102">
        <v>11734</v>
      </c>
      <c r="F14" s="102">
        <v>4463</v>
      </c>
      <c r="G14" s="102">
        <v>7271</v>
      </c>
      <c r="H14" s="103">
        <v>65926492.329999998</v>
      </c>
      <c r="I14" s="38"/>
      <c r="J14" s="34">
        <f t="shared" ref="J14:J75" si="0">K14-E14</f>
        <v>0</v>
      </c>
      <c r="K14" s="35">
        <f t="shared" ref="K14:K75" si="1">SUM(F14:G14)</f>
        <v>11734</v>
      </c>
      <c r="M14" s="37"/>
      <c r="T14" s="86"/>
      <c r="U14" s="86"/>
      <c r="V14" s="86"/>
      <c r="W14" s="87"/>
    </row>
    <row r="15" spans="1:23" ht="16.149999999999999" customHeight="1">
      <c r="A15" s="32"/>
      <c r="B15" s="32"/>
      <c r="C15" s="100">
        <v>11</v>
      </c>
      <c r="D15" s="101" t="s">
        <v>10</v>
      </c>
      <c r="E15" s="102">
        <v>11199</v>
      </c>
      <c r="F15" s="102">
        <v>5454</v>
      </c>
      <c r="G15" s="102">
        <v>5745</v>
      </c>
      <c r="H15" s="103">
        <v>70578461.609999999</v>
      </c>
      <c r="I15" s="38"/>
      <c r="J15" s="34">
        <f t="shared" si="0"/>
        <v>0</v>
      </c>
      <c r="K15" s="35">
        <f t="shared" si="1"/>
        <v>11199</v>
      </c>
      <c r="M15" s="37"/>
      <c r="T15" s="86"/>
      <c r="U15" s="86"/>
      <c r="V15" s="86"/>
      <c r="W15" s="87"/>
    </row>
    <row r="16" spans="1:23" ht="16.149999999999999" customHeight="1">
      <c r="A16" s="32"/>
      <c r="B16" s="32"/>
      <c r="C16" s="100">
        <v>14</v>
      </c>
      <c r="D16" s="101" t="s">
        <v>11</v>
      </c>
      <c r="E16" s="102">
        <v>8805</v>
      </c>
      <c r="F16" s="102">
        <v>4199</v>
      </c>
      <c r="G16" s="102">
        <v>4606</v>
      </c>
      <c r="H16" s="103">
        <v>54714627.850000001</v>
      </c>
      <c r="I16" s="38"/>
      <c r="J16" s="34">
        <f t="shared" si="0"/>
        <v>0</v>
      </c>
      <c r="K16" s="35">
        <f t="shared" si="1"/>
        <v>8805</v>
      </c>
      <c r="M16" s="37"/>
      <c r="T16" s="86"/>
      <c r="U16" s="86"/>
      <c r="V16" s="86"/>
      <c r="W16" s="87"/>
    </row>
    <row r="17" spans="1:23" ht="16.149999999999999" customHeight="1">
      <c r="A17" s="32"/>
      <c r="B17" s="32"/>
      <c r="C17" s="100">
        <v>18</v>
      </c>
      <c r="D17" s="101" t="s">
        <v>12</v>
      </c>
      <c r="E17" s="102">
        <v>10533</v>
      </c>
      <c r="F17" s="102">
        <v>4855</v>
      </c>
      <c r="G17" s="102">
        <v>5678</v>
      </c>
      <c r="H17" s="103">
        <v>64246327.469999999</v>
      </c>
      <c r="I17" s="38"/>
      <c r="J17" s="34">
        <f t="shared" si="0"/>
        <v>0</v>
      </c>
      <c r="K17" s="35">
        <f t="shared" si="1"/>
        <v>10533</v>
      </c>
      <c r="M17" s="37"/>
      <c r="T17" s="86"/>
      <c r="U17" s="86"/>
      <c r="V17" s="86"/>
      <c r="W17" s="87"/>
    </row>
    <row r="18" spans="1:23" ht="16.149999999999999" customHeight="1">
      <c r="A18" s="32"/>
      <c r="B18" s="32"/>
      <c r="C18" s="100">
        <v>21</v>
      </c>
      <c r="D18" s="101" t="s">
        <v>13</v>
      </c>
      <c r="E18" s="102">
        <v>7120</v>
      </c>
      <c r="F18" s="102">
        <v>3085</v>
      </c>
      <c r="G18" s="102">
        <v>4035</v>
      </c>
      <c r="H18" s="103">
        <v>42729039.18</v>
      </c>
      <c r="I18" s="38"/>
      <c r="J18" s="34">
        <f t="shared" si="0"/>
        <v>0</v>
      </c>
      <c r="K18" s="35">
        <f t="shared" si="1"/>
        <v>7120</v>
      </c>
      <c r="M18" s="37"/>
      <c r="T18" s="86"/>
      <c r="U18" s="86"/>
      <c r="V18" s="86"/>
      <c r="W18" s="87"/>
    </row>
    <row r="19" spans="1:23" ht="16.149999999999999" customHeight="1">
      <c r="A19" s="32"/>
      <c r="B19" s="32"/>
      <c r="C19" s="100">
        <v>23</v>
      </c>
      <c r="D19" s="101" t="s">
        <v>14</v>
      </c>
      <c r="E19" s="102">
        <v>6841</v>
      </c>
      <c r="F19" s="102">
        <v>3055</v>
      </c>
      <c r="G19" s="102">
        <v>3786</v>
      </c>
      <c r="H19" s="103">
        <v>40188765.369999997</v>
      </c>
      <c r="I19" s="38"/>
      <c r="J19" s="34">
        <f t="shared" si="0"/>
        <v>0</v>
      </c>
      <c r="K19" s="35">
        <f t="shared" si="1"/>
        <v>6841</v>
      </c>
      <c r="M19" s="37"/>
      <c r="S19" s="39"/>
      <c r="T19" s="86"/>
      <c r="U19" s="86"/>
      <c r="V19" s="86"/>
      <c r="W19" s="87"/>
    </row>
    <row r="20" spans="1:23" ht="16.149999999999999" customHeight="1">
      <c r="A20" s="32"/>
      <c r="B20" s="32"/>
      <c r="C20" s="100">
        <v>29</v>
      </c>
      <c r="D20" s="101" t="s">
        <v>15</v>
      </c>
      <c r="E20" s="102">
        <v>17503</v>
      </c>
      <c r="F20" s="102">
        <v>8386</v>
      </c>
      <c r="G20" s="102">
        <v>9117</v>
      </c>
      <c r="H20" s="103">
        <v>115599871.48999999</v>
      </c>
      <c r="I20" s="38"/>
      <c r="J20" s="34">
        <f t="shared" si="0"/>
        <v>0</v>
      </c>
      <c r="K20" s="35">
        <f t="shared" si="1"/>
        <v>17503</v>
      </c>
      <c r="M20" s="37"/>
      <c r="T20" s="86"/>
      <c r="U20" s="86"/>
      <c r="V20" s="86"/>
      <c r="W20" s="87"/>
    </row>
    <row r="21" spans="1:23" ht="16.149999999999999" customHeight="1">
      <c r="A21" s="32"/>
      <c r="B21" s="32"/>
      <c r="C21" s="100">
        <v>41</v>
      </c>
      <c r="D21" s="101" t="s">
        <v>16</v>
      </c>
      <c r="E21" s="102">
        <v>23489</v>
      </c>
      <c r="F21" s="102">
        <v>11310</v>
      </c>
      <c r="G21" s="102">
        <v>12179</v>
      </c>
      <c r="H21" s="103">
        <v>155412998.68000001</v>
      </c>
      <c r="I21" s="38"/>
      <c r="J21" s="34">
        <f t="shared" si="0"/>
        <v>0</v>
      </c>
      <c r="K21" s="35">
        <f t="shared" si="1"/>
        <v>23489</v>
      </c>
      <c r="M21" s="37"/>
      <c r="T21" s="86"/>
      <c r="U21" s="86"/>
      <c r="V21" s="86"/>
      <c r="W21" s="87"/>
    </row>
    <row r="22" spans="1:23" s="23" customFormat="1" ht="16.149999999999999" customHeight="1">
      <c r="A22" s="32"/>
      <c r="B22" s="32"/>
      <c r="C22" s="104"/>
      <c r="D22" s="97" t="s">
        <v>82</v>
      </c>
      <c r="E22" s="98">
        <v>15289</v>
      </c>
      <c r="F22" s="98">
        <v>6703</v>
      </c>
      <c r="G22" s="98">
        <v>8586</v>
      </c>
      <c r="H22" s="99">
        <v>111555408.88</v>
      </c>
      <c r="I22" s="33"/>
      <c r="J22" s="34">
        <f t="shared" si="0"/>
        <v>0</v>
      </c>
      <c r="K22" s="35">
        <f t="shared" si="1"/>
        <v>15289</v>
      </c>
      <c r="L22" s="36">
        <f>SUM(H23:H25)</f>
        <v>111555408.88</v>
      </c>
      <c r="M22" s="37">
        <f t="shared" ref="M22:M75" si="2">L22-H22</f>
        <v>0</v>
      </c>
      <c r="T22" s="84"/>
      <c r="U22" s="84"/>
      <c r="V22" s="84"/>
      <c r="W22" s="85"/>
    </row>
    <row r="23" spans="1:23" ht="16.149999999999999" customHeight="1">
      <c r="A23" s="32"/>
      <c r="B23" s="32"/>
      <c r="C23" s="105">
        <v>22</v>
      </c>
      <c r="D23" s="101" t="s">
        <v>17</v>
      </c>
      <c r="E23" s="102">
        <v>2908</v>
      </c>
      <c r="F23" s="102">
        <v>1120</v>
      </c>
      <c r="G23" s="102">
        <v>1788</v>
      </c>
      <c r="H23" s="103">
        <v>19923350.219999999</v>
      </c>
      <c r="I23" s="38"/>
      <c r="J23" s="34">
        <f t="shared" si="0"/>
        <v>0</v>
      </c>
      <c r="K23" s="35">
        <f t="shared" si="1"/>
        <v>2908</v>
      </c>
      <c r="M23" s="37"/>
      <c r="T23" s="86"/>
      <c r="U23" s="86"/>
      <c r="V23" s="86"/>
      <c r="W23" s="87"/>
    </row>
    <row r="24" spans="1:23" ht="16.149999999999999" customHeight="1">
      <c r="A24" s="32"/>
      <c r="B24" s="32"/>
      <c r="C24" s="105">
        <v>44</v>
      </c>
      <c r="D24" s="101" t="s">
        <v>18</v>
      </c>
      <c r="E24" s="102">
        <v>1524</v>
      </c>
      <c r="F24" s="102">
        <v>662</v>
      </c>
      <c r="G24" s="102">
        <v>862</v>
      </c>
      <c r="H24" s="103">
        <v>10477077.359999999</v>
      </c>
      <c r="I24" s="38"/>
      <c r="J24" s="34">
        <f t="shared" si="0"/>
        <v>0</v>
      </c>
      <c r="K24" s="35">
        <f t="shared" si="1"/>
        <v>1524</v>
      </c>
      <c r="M24" s="37"/>
      <c r="T24" s="86"/>
      <c r="U24" s="86"/>
      <c r="V24" s="86"/>
      <c r="W24" s="87"/>
    </row>
    <row r="25" spans="1:23" ht="16.149999999999999" customHeight="1">
      <c r="A25" s="32"/>
      <c r="B25" s="32"/>
      <c r="C25" s="105">
        <v>50</v>
      </c>
      <c r="D25" s="101" t="s">
        <v>19</v>
      </c>
      <c r="E25" s="102">
        <v>10857</v>
      </c>
      <c r="F25" s="102">
        <v>4921</v>
      </c>
      <c r="G25" s="102">
        <v>5936</v>
      </c>
      <c r="H25" s="103">
        <v>81154981.299999997</v>
      </c>
      <c r="I25" s="38"/>
      <c r="J25" s="34">
        <f t="shared" si="0"/>
        <v>0</v>
      </c>
      <c r="K25" s="35">
        <f t="shared" si="1"/>
        <v>10857</v>
      </c>
      <c r="M25" s="37"/>
      <c r="T25" s="86"/>
      <c r="U25" s="86"/>
      <c r="V25" s="86"/>
      <c r="W25" s="87"/>
    </row>
    <row r="26" spans="1:23" s="23" customFormat="1" ht="16.149999999999999" customHeight="1">
      <c r="A26" s="32"/>
      <c r="B26" s="32"/>
      <c r="C26" s="104">
        <v>33</v>
      </c>
      <c r="D26" s="97" t="s">
        <v>83</v>
      </c>
      <c r="E26" s="98">
        <v>7332</v>
      </c>
      <c r="F26" s="98">
        <v>3503</v>
      </c>
      <c r="G26" s="98">
        <v>3829</v>
      </c>
      <c r="H26" s="99">
        <v>56229663.140000001</v>
      </c>
      <c r="I26" s="33"/>
      <c r="J26" s="34">
        <f t="shared" si="0"/>
        <v>0</v>
      </c>
      <c r="K26" s="35">
        <f t="shared" si="1"/>
        <v>7332</v>
      </c>
      <c r="L26" s="36">
        <f>SUM(H26)</f>
        <v>56229663.140000001</v>
      </c>
      <c r="M26" s="37">
        <f t="shared" si="2"/>
        <v>0</v>
      </c>
      <c r="T26" s="84"/>
      <c r="U26" s="84"/>
      <c r="V26" s="84"/>
      <c r="W26" s="85"/>
    </row>
    <row r="27" spans="1:23" s="23" customFormat="1" ht="16.149999999999999" customHeight="1">
      <c r="A27" s="32"/>
      <c r="B27" s="32"/>
      <c r="C27" s="104">
        <v>7</v>
      </c>
      <c r="D27" s="97" t="s">
        <v>84</v>
      </c>
      <c r="E27" s="98">
        <v>15000</v>
      </c>
      <c r="F27" s="98">
        <v>6849</v>
      </c>
      <c r="G27" s="98">
        <v>8151</v>
      </c>
      <c r="H27" s="99">
        <v>108559951.18000001</v>
      </c>
      <c r="I27" s="33"/>
      <c r="J27" s="34">
        <f t="shared" si="0"/>
        <v>0</v>
      </c>
      <c r="K27" s="35">
        <f t="shared" si="1"/>
        <v>15000</v>
      </c>
      <c r="L27" s="36">
        <f>SUM(H27)</f>
        <v>108559951.18000001</v>
      </c>
      <c r="M27" s="37">
        <f t="shared" si="2"/>
        <v>0</v>
      </c>
      <c r="T27" s="84"/>
      <c r="U27" s="84"/>
      <c r="V27" s="84"/>
      <c r="W27" s="85"/>
    </row>
    <row r="28" spans="1:23" s="23" customFormat="1" ht="16.149999999999999" customHeight="1">
      <c r="A28" s="32"/>
      <c r="B28" s="32"/>
      <c r="C28" s="104"/>
      <c r="D28" s="97" t="s">
        <v>86</v>
      </c>
      <c r="E28" s="98">
        <v>18658</v>
      </c>
      <c r="F28" s="98">
        <v>9073</v>
      </c>
      <c r="G28" s="98">
        <v>9585</v>
      </c>
      <c r="H28" s="99">
        <v>120579543.77000001</v>
      </c>
      <c r="I28" s="33"/>
      <c r="J28" s="34">
        <f t="shared" si="0"/>
        <v>0</v>
      </c>
      <c r="K28" s="35">
        <f t="shared" si="1"/>
        <v>18658</v>
      </c>
      <c r="L28" s="36">
        <f>SUM(H29:H30)</f>
        <v>120579543.77000001</v>
      </c>
      <c r="M28" s="37">
        <f t="shared" si="2"/>
        <v>0</v>
      </c>
      <c r="T28" s="84"/>
      <c r="U28" s="84"/>
      <c r="V28" s="84"/>
      <c r="W28" s="85"/>
    </row>
    <row r="29" spans="1:23" ht="16.149999999999999" customHeight="1">
      <c r="A29" s="32"/>
      <c r="B29" s="32"/>
      <c r="C29" s="105">
        <v>35</v>
      </c>
      <c r="D29" s="101" t="s">
        <v>20</v>
      </c>
      <c r="E29" s="102">
        <v>9825</v>
      </c>
      <c r="F29" s="102">
        <v>4762</v>
      </c>
      <c r="G29" s="102">
        <v>5063</v>
      </c>
      <c r="H29" s="103">
        <v>64639203.310000002</v>
      </c>
      <c r="I29" s="38"/>
      <c r="J29" s="34">
        <f t="shared" si="0"/>
        <v>0</v>
      </c>
      <c r="K29" s="35">
        <f t="shared" si="1"/>
        <v>9825</v>
      </c>
      <c r="M29" s="37"/>
      <c r="T29" s="86"/>
      <c r="U29" s="86"/>
      <c r="V29" s="86"/>
      <c r="W29" s="87"/>
    </row>
    <row r="30" spans="1:23" ht="16.149999999999999" customHeight="1">
      <c r="A30" s="32"/>
      <c r="B30" s="32"/>
      <c r="C30" s="105">
        <v>38</v>
      </c>
      <c r="D30" s="101" t="s">
        <v>21</v>
      </c>
      <c r="E30" s="102">
        <v>8833</v>
      </c>
      <c r="F30" s="102">
        <v>4311</v>
      </c>
      <c r="G30" s="102">
        <v>4522</v>
      </c>
      <c r="H30" s="103">
        <v>55940340.460000001</v>
      </c>
      <c r="I30" s="38"/>
      <c r="J30" s="34">
        <f t="shared" si="0"/>
        <v>0</v>
      </c>
      <c r="K30" s="35">
        <f t="shared" si="1"/>
        <v>8833</v>
      </c>
      <c r="M30" s="37"/>
      <c r="T30" s="86"/>
      <c r="U30" s="86"/>
      <c r="V30" s="86"/>
      <c r="W30" s="87"/>
    </row>
    <row r="31" spans="1:23" s="23" customFormat="1" ht="16.149999999999999" customHeight="1">
      <c r="A31" s="32"/>
      <c r="B31" s="32"/>
      <c r="C31" s="104">
        <v>39</v>
      </c>
      <c r="D31" s="97" t="s">
        <v>87</v>
      </c>
      <c r="E31" s="98">
        <v>4966</v>
      </c>
      <c r="F31" s="98">
        <v>2387</v>
      </c>
      <c r="G31" s="98">
        <v>2579</v>
      </c>
      <c r="H31" s="99">
        <v>36968571.859999999</v>
      </c>
      <c r="I31" s="33"/>
      <c r="J31" s="34">
        <f t="shared" si="0"/>
        <v>0</v>
      </c>
      <c r="K31" s="35">
        <f t="shared" si="1"/>
        <v>4966</v>
      </c>
      <c r="L31" s="36">
        <f>SUM(H31)</f>
        <v>36968571.859999999</v>
      </c>
      <c r="M31" s="37">
        <f t="shared" si="2"/>
        <v>0</v>
      </c>
      <c r="T31" s="84"/>
      <c r="U31" s="84"/>
      <c r="V31" s="84"/>
      <c r="W31" s="85"/>
    </row>
    <row r="32" spans="1:23" s="23" customFormat="1" ht="16.149999999999999" customHeight="1">
      <c r="A32" s="32"/>
      <c r="B32" s="32"/>
      <c r="C32" s="104"/>
      <c r="D32" s="97" t="s">
        <v>88</v>
      </c>
      <c r="E32" s="98">
        <v>20916</v>
      </c>
      <c r="F32" s="98">
        <v>9836</v>
      </c>
      <c r="G32" s="98">
        <v>11080</v>
      </c>
      <c r="H32" s="99">
        <v>148852348.35000002</v>
      </c>
      <c r="I32" s="33"/>
      <c r="J32" s="34">
        <f t="shared" si="0"/>
        <v>0</v>
      </c>
      <c r="K32" s="35">
        <f t="shared" si="1"/>
        <v>20916</v>
      </c>
      <c r="L32" s="36">
        <f>SUM(H33:H41)</f>
        <v>148852348.35000002</v>
      </c>
      <c r="M32" s="37">
        <f t="shared" si="2"/>
        <v>0</v>
      </c>
      <c r="T32" s="84"/>
      <c r="U32" s="84"/>
      <c r="V32" s="84"/>
      <c r="W32" s="85"/>
    </row>
    <row r="33" spans="1:23" ht="16.149999999999999" customHeight="1">
      <c r="A33" s="32"/>
      <c r="B33" s="32"/>
      <c r="C33" s="105">
        <v>5</v>
      </c>
      <c r="D33" s="106" t="s">
        <v>22</v>
      </c>
      <c r="E33" s="102">
        <v>1362</v>
      </c>
      <c r="F33" s="102">
        <v>616</v>
      </c>
      <c r="G33" s="102">
        <v>746</v>
      </c>
      <c r="H33" s="103">
        <v>8562739.6099999994</v>
      </c>
      <c r="I33" s="38"/>
      <c r="J33" s="34">
        <f t="shared" si="0"/>
        <v>0</v>
      </c>
      <c r="K33" s="35">
        <f t="shared" si="1"/>
        <v>1362</v>
      </c>
      <c r="M33" s="37"/>
      <c r="T33" s="86"/>
      <c r="U33" s="86"/>
      <c r="V33" s="86"/>
      <c r="W33" s="87"/>
    </row>
    <row r="34" spans="1:23" ht="16.149999999999999" customHeight="1">
      <c r="A34" s="32"/>
      <c r="B34" s="32"/>
      <c r="C34" s="105">
        <v>9</v>
      </c>
      <c r="D34" s="106" t="s">
        <v>23</v>
      </c>
      <c r="E34" s="102">
        <v>3482</v>
      </c>
      <c r="F34" s="102">
        <v>1621</v>
      </c>
      <c r="G34" s="102">
        <v>1861</v>
      </c>
      <c r="H34" s="103">
        <v>27242824.739999998</v>
      </c>
      <c r="I34" s="38"/>
      <c r="J34" s="34">
        <f t="shared" si="0"/>
        <v>0</v>
      </c>
      <c r="K34" s="35">
        <f t="shared" si="1"/>
        <v>3482</v>
      </c>
      <c r="M34" s="37"/>
      <c r="T34" s="86"/>
      <c r="U34" s="86"/>
      <c r="V34" s="86"/>
      <c r="W34" s="87"/>
    </row>
    <row r="35" spans="1:23" ht="16.149999999999999" customHeight="1">
      <c r="A35" s="32"/>
      <c r="B35" s="32"/>
      <c r="C35" s="105">
        <v>24</v>
      </c>
      <c r="D35" s="101" t="s">
        <v>24</v>
      </c>
      <c r="E35" s="102">
        <v>3216</v>
      </c>
      <c r="F35" s="102">
        <v>1557</v>
      </c>
      <c r="G35" s="102">
        <v>1659</v>
      </c>
      <c r="H35" s="103">
        <v>22273444.010000002</v>
      </c>
      <c r="I35" s="38"/>
      <c r="J35" s="34">
        <f t="shared" si="0"/>
        <v>0</v>
      </c>
      <c r="K35" s="35">
        <f t="shared" si="1"/>
        <v>3216</v>
      </c>
      <c r="M35" s="37"/>
      <c r="T35" s="86"/>
      <c r="U35" s="86"/>
      <c r="V35" s="86"/>
      <c r="W35" s="87"/>
    </row>
    <row r="36" spans="1:23" ht="16.149999999999999" customHeight="1">
      <c r="A36" s="32"/>
      <c r="B36" s="32"/>
      <c r="C36" s="105">
        <v>34</v>
      </c>
      <c r="D36" s="101" t="s">
        <v>25</v>
      </c>
      <c r="E36" s="102">
        <v>1409</v>
      </c>
      <c r="F36" s="102">
        <v>660</v>
      </c>
      <c r="G36" s="102">
        <v>749</v>
      </c>
      <c r="H36" s="103">
        <v>9749020.8800000008</v>
      </c>
      <c r="I36" s="38"/>
      <c r="J36" s="34">
        <f t="shared" si="0"/>
        <v>0</v>
      </c>
      <c r="K36" s="35">
        <f t="shared" si="1"/>
        <v>1409</v>
      </c>
      <c r="M36" s="37"/>
      <c r="T36" s="86"/>
      <c r="U36" s="86"/>
      <c r="V36" s="86"/>
      <c r="W36" s="87"/>
    </row>
    <row r="37" spans="1:23" ht="16.149999999999999" customHeight="1">
      <c r="A37" s="32"/>
      <c r="B37" s="32"/>
      <c r="C37" s="105">
        <v>37</v>
      </c>
      <c r="D37" s="101" t="s">
        <v>26</v>
      </c>
      <c r="E37" s="102">
        <v>2636</v>
      </c>
      <c r="F37" s="102">
        <v>1245</v>
      </c>
      <c r="G37" s="102">
        <v>1391</v>
      </c>
      <c r="H37" s="103">
        <v>17560509.82</v>
      </c>
      <c r="I37" s="38"/>
      <c r="J37" s="34">
        <f t="shared" si="0"/>
        <v>0</v>
      </c>
      <c r="K37" s="35">
        <f t="shared" si="1"/>
        <v>2636</v>
      </c>
      <c r="M37" s="37"/>
      <c r="T37" s="86"/>
      <c r="U37" s="86"/>
      <c r="V37" s="86"/>
      <c r="W37" s="87"/>
    </row>
    <row r="38" spans="1:23" ht="16.149999999999999" customHeight="1">
      <c r="A38" s="32"/>
      <c r="B38" s="32"/>
      <c r="C38" s="105">
        <v>40</v>
      </c>
      <c r="D38" s="101" t="s">
        <v>27</v>
      </c>
      <c r="E38" s="102">
        <v>1637</v>
      </c>
      <c r="F38" s="102">
        <v>739</v>
      </c>
      <c r="G38" s="102">
        <v>898</v>
      </c>
      <c r="H38" s="103">
        <v>10934465.869999999</v>
      </c>
      <c r="I38" s="38"/>
      <c r="J38" s="34">
        <f t="shared" si="0"/>
        <v>0</v>
      </c>
      <c r="K38" s="35">
        <f t="shared" si="1"/>
        <v>1637</v>
      </c>
      <c r="M38" s="37"/>
      <c r="R38" s="39"/>
      <c r="T38" s="86"/>
      <c r="U38" s="86"/>
      <c r="V38" s="86"/>
      <c r="W38" s="87"/>
    </row>
    <row r="39" spans="1:23" ht="16.149999999999999" customHeight="1">
      <c r="A39" s="32"/>
      <c r="B39" s="32"/>
      <c r="C39" s="105">
        <v>42</v>
      </c>
      <c r="D39" s="101" t="s">
        <v>28</v>
      </c>
      <c r="E39" s="102">
        <v>905</v>
      </c>
      <c r="F39" s="102">
        <v>406</v>
      </c>
      <c r="G39" s="102">
        <v>499</v>
      </c>
      <c r="H39" s="103">
        <v>6508453.1799999997</v>
      </c>
      <c r="I39" s="38"/>
      <c r="J39" s="34">
        <f t="shared" si="0"/>
        <v>0</v>
      </c>
      <c r="K39" s="35">
        <f t="shared" si="1"/>
        <v>905</v>
      </c>
      <c r="M39" s="37"/>
      <c r="T39" s="86"/>
      <c r="U39" s="86"/>
      <c r="V39" s="86"/>
      <c r="W39" s="87"/>
    </row>
    <row r="40" spans="1:23" ht="16.149999999999999" customHeight="1">
      <c r="A40" s="32"/>
      <c r="B40" s="32"/>
      <c r="C40" s="105">
        <v>47</v>
      </c>
      <c r="D40" s="101" t="s">
        <v>29</v>
      </c>
      <c r="E40" s="102">
        <v>5052</v>
      </c>
      <c r="F40" s="102">
        <v>2420</v>
      </c>
      <c r="G40" s="102">
        <v>2632</v>
      </c>
      <c r="H40" s="103">
        <v>38348685.68</v>
      </c>
      <c r="I40" s="38"/>
      <c r="J40" s="34">
        <f t="shared" si="0"/>
        <v>0</v>
      </c>
      <c r="K40" s="35">
        <f t="shared" si="1"/>
        <v>5052</v>
      </c>
      <c r="M40" s="37"/>
      <c r="T40" s="86"/>
      <c r="U40" s="86"/>
      <c r="V40" s="86"/>
      <c r="W40" s="87"/>
    </row>
    <row r="41" spans="1:23" ht="16.149999999999999" customHeight="1">
      <c r="A41" s="32"/>
      <c r="B41" s="32"/>
      <c r="C41" s="105">
        <v>49</v>
      </c>
      <c r="D41" s="101" t="s">
        <v>30</v>
      </c>
      <c r="E41" s="102">
        <v>1217</v>
      </c>
      <c r="F41" s="102">
        <v>572</v>
      </c>
      <c r="G41" s="102">
        <v>645</v>
      </c>
      <c r="H41" s="103">
        <v>7672204.5599999996</v>
      </c>
      <c r="I41" s="38"/>
      <c r="J41" s="34">
        <f t="shared" si="0"/>
        <v>0</v>
      </c>
      <c r="K41" s="35">
        <f t="shared" si="1"/>
        <v>1217</v>
      </c>
      <c r="M41" s="37"/>
      <c r="T41" s="86"/>
      <c r="U41" s="86"/>
      <c r="V41" s="86"/>
      <c r="W41" s="87"/>
    </row>
    <row r="42" spans="1:23" s="23" customFormat="1" ht="16.149999999999999" customHeight="1">
      <c r="A42" s="32"/>
      <c r="B42" s="32"/>
      <c r="C42" s="104"/>
      <c r="D42" s="97" t="s">
        <v>89</v>
      </c>
      <c r="E42" s="98">
        <v>23159</v>
      </c>
      <c r="F42" s="98">
        <v>10106</v>
      </c>
      <c r="G42" s="98">
        <v>13053</v>
      </c>
      <c r="H42" s="99">
        <v>153399515.31999999</v>
      </c>
      <c r="I42" s="33"/>
      <c r="J42" s="34">
        <f t="shared" si="0"/>
        <v>0</v>
      </c>
      <c r="K42" s="35">
        <f t="shared" si="1"/>
        <v>23159</v>
      </c>
      <c r="L42" s="36">
        <f>SUM(H43:H47)</f>
        <v>153399515.31999999</v>
      </c>
      <c r="M42" s="37">
        <f t="shared" si="2"/>
        <v>0</v>
      </c>
      <c r="T42" s="84"/>
      <c r="U42" s="84"/>
      <c r="V42" s="84"/>
      <c r="W42" s="85"/>
    </row>
    <row r="43" spans="1:23" ht="16.149999999999999" customHeight="1">
      <c r="A43" s="32"/>
      <c r="B43" s="32"/>
      <c r="C43" s="105">
        <v>2</v>
      </c>
      <c r="D43" s="101" t="s">
        <v>31</v>
      </c>
      <c r="E43" s="102">
        <v>4385</v>
      </c>
      <c r="F43" s="102">
        <v>1910</v>
      </c>
      <c r="G43" s="102">
        <v>2475</v>
      </c>
      <c r="H43" s="103">
        <v>28221350.079999998</v>
      </c>
      <c r="I43" s="38"/>
      <c r="J43" s="34">
        <f t="shared" si="0"/>
        <v>0</v>
      </c>
      <c r="K43" s="35">
        <f t="shared" si="1"/>
        <v>4385</v>
      </c>
      <c r="M43" s="37"/>
      <c r="T43" s="86"/>
      <c r="U43" s="86"/>
      <c r="V43" s="86"/>
      <c r="W43" s="87"/>
    </row>
    <row r="44" spans="1:23" ht="16.149999999999999" customHeight="1">
      <c r="A44" s="32"/>
      <c r="B44" s="32"/>
      <c r="C44" s="105">
        <v>13</v>
      </c>
      <c r="D44" s="101" t="s">
        <v>32</v>
      </c>
      <c r="E44" s="102">
        <v>5069</v>
      </c>
      <c r="F44" s="102">
        <v>2278</v>
      </c>
      <c r="G44" s="102">
        <v>2791</v>
      </c>
      <c r="H44" s="103">
        <v>32425446.059999999</v>
      </c>
      <c r="I44" s="38"/>
      <c r="J44" s="34">
        <f t="shared" si="0"/>
        <v>0</v>
      </c>
      <c r="K44" s="35">
        <f t="shared" si="1"/>
        <v>5069</v>
      </c>
      <c r="M44" s="37"/>
      <c r="T44" s="86"/>
      <c r="U44" s="86"/>
      <c r="V44" s="86"/>
      <c r="W44" s="87"/>
    </row>
    <row r="45" spans="1:23" ht="16.149999999999999" customHeight="1">
      <c r="A45" s="32"/>
      <c r="B45" s="32"/>
      <c r="C45" s="105">
        <v>16</v>
      </c>
      <c r="D45" s="101" t="s">
        <v>33</v>
      </c>
      <c r="E45" s="102">
        <v>2129</v>
      </c>
      <c r="F45" s="102">
        <v>959</v>
      </c>
      <c r="G45" s="102">
        <v>1170</v>
      </c>
      <c r="H45" s="103">
        <v>13378920.359999999</v>
      </c>
      <c r="I45" s="38"/>
      <c r="J45" s="34">
        <f t="shared" si="0"/>
        <v>0</v>
      </c>
      <c r="K45" s="35">
        <f t="shared" si="1"/>
        <v>2129</v>
      </c>
      <c r="M45" s="37"/>
      <c r="T45" s="86"/>
      <c r="U45" s="86"/>
      <c r="V45" s="86"/>
      <c r="W45" s="87"/>
    </row>
    <row r="46" spans="1:23" ht="16.149999999999999" customHeight="1">
      <c r="A46" s="32"/>
      <c r="B46" s="32"/>
      <c r="C46" s="105">
        <v>19</v>
      </c>
      <c r="D46" s="101" t="s">
        <v>34</v>
      </c>
      <c r="E46" s="102">
        <v>3207</v>
      </c>
      <c r="F46" s="102">
        <v>1376</v>
      </c>
      <c r="G46" s="102">
        <v>1831</v>
      </c>
      <c r="H46" s="103">
        <v>24405066.780000001</v>
      </c>
      <c r="I46" s="38"/>
      <c r="J46" s="34">
        <f t="shared" si="0"/>
        <v>0</v>
      </c>
      <c r="K46" s="35">
        <f t="shared" si="1"/>
        <v>3207</v>
      </c>
      <c r="M46" s="37"/>
      <c r="T46" s="86"/>
      <c r="U46" s="86"/>
      <c r="V46" s="86"/>
      <c r="W46" s="87"/>
    </row>
    <row r="47" spans="1:23" ht="16.149999999999999" customHeight="1">
      <c r="A47" s="32"/>
      <c r="B47" s="32"/>
      <c r="C47" s="105">
        <v>45</v>
      </c>
      <c r="D47" s="101" t="s">
        <v>35</v>
      </c>
      <c r="E47" s="102">
        <v>8369</v>
      </c>
      <c r="F47" s="102">
        <v>3583</v>
      </c>
      <c r="G47" s="102">
        <v>4786</v>
      </c>
      <c r="H47" s="103">
        <v>54968732.039999999</v>
      </c>
      <c r="I47" s="38"/>
      <c r="J47" s="34">
        <f t="shared" si="0"/>
        <v>0</v>
      </c>
      <c r="K47" s="35">
        <f t="shared" si="1"/>
        <v>8369</v>
      </c>
      <c r="M47" s="37"/>
      <c r="T47" s="86"/>
      <c r="U47" s="86"/>
      <c r="V47" s="86"/>
      <c r="W47" s="87"/>
    </row>
    <row r="48" spans="1:23" s="23" customFormat="1" ht="16.149999999999999" customHeight="1">
      <c r="A48" s="32"/>
      <c r="B48" s="32"/>
      <c r="C48" s="104"/>
      <c r="D48" s="97" t="s">
        <v>51</v>
      </c>
      <c r="E48" s="98">
        <v>93262</v>
      </c>
      <c r="F48" s="98">
        <v>40708</v>
      </c>
      <c r="G48" s="98">
        <v>52554</v>
      </c>
      <c r="H48" s="99">
        <v>749894915.47000003</v>
      </c>
      <c r="I48" s="33"/>
      <c r="J48" s="34">
        <f t="shared" si="0"/>
        <v>0</v>
      </c>
      <c r="K48" s="35">
        <f t="shared" si="1"/>
        <v>93262</v>
      </c>
      <c r="L48" s="36">
        <f>SUM(H49:H52)</f>
        <v>749894915.47000003</v>
      </c>
      <c r="M48" s="37">
        <f t="shared" si="2"/>
        <v>0</v>
      </c>
      <c r="T48" s="84"/>
      <c r="U48" s="84"/>
      <c r="V48" s="84"/>
      <c r="W48" s="85"/>
    </row>
    <row r="49" spans="1:23" ht="16.149999999999999" customHeight="1">
      <c r="A49" s="32"/>
      <c r="B49" s="32"/>
      <c r="C49" s="105">
        <v>8</v>
      </c>
      <c r="D49" s="101" t="s">
        <v>36</v>
      </c>
      <c r="E49" s="102">
        <v>68248</v>
      </c>
      <c r="F49" s="102">
        <v>30767</v>
      </c>
      <c r="G49" s="102">
        <v>37481</v>
      </c>
      <c r="H49" s="103">
        <v>571874060.84000003</v>
      </c>
      <c r="I49" s="38"/>
      <c r="J49" s="34">
        <f t="shared" si="0"/>
        <v>0</v>
      </c>
      <c r="K49" s="35">
        <f t="shared" si="1"/>
        <v>68248</v>
      </c>
      <c r="M49" s="37"/>
      <c r="T49" s="86"/>
      <c r="U49" s="86"/>
      <c r="V49" s="86"/>
      <c r="W49" s="87"/>
    </row>
    <row r="50" spans="1:23" ht="16.149999999999999" customHeight="1">
      <c r="A50" s="32"/>
      <c r="B50" s="32"/>
      <c r="C50" s="105">
        <v>17</v>
      </c>
      <c r="D50" s="101" t="s">
        <v>72</v>
      </c>
      <c r="E50" s="102">
        <v>10129</v>
      </c>
      <c r="F50" s="102">
        <v>4013</v>
      </c>
      <c r="G50" s="102">
        <v>6116</v>
      </c>
      <c r="H50" s="103">
        <v>70698101.920000002</v>
      </c>
      <c r="I50" s="38"/>
      <c r="J50" s="34">
        <f t="shared" si="0"/>
        <v>0</v>
      </c>
      <c r="K50" s="35">
        <f t="shared" si="1"/>
        <v>10129</v>
      </c>
      <c r="M50" s="37"/>
      <c r="T50" s="86"/>
      <c r="U50" s="86"/>
      <c r="V50" s="86"/>
      <c r="W50" s="87"/>
    </row>
    <row r="51" spans="1:23" ht="16.149999999999999" customHeight="1">
      <c r="A51" s="32"/>
      <c r="B51" s="32"/>
      <c r="C51" s="105">
        <v>25</v>
      </c>
      <c r="D51" s="101" t="s">
        <v>73</v>
      </c>
      <c r="E51" s="102">
        <v>6209</v>
      </c>
      <c r="F51" s="102">
        <v>2198</v>
      </c>
      <c r="G51" s="102">
        <v>4011</v>
      </c>
      <c r="H51" s="103">
        <v>42341945.939999998</v>
      </c>
      <c r="I51" s="38"/>
      <c r="J51" s="34">
        <f t="shared" si="0"/>
        <v>0</v>
      </c>
      <c r="K51" s="35">
        <f t="shared" si="1"/>
        <v>6209</v>
      </c>
      <c r="M51" s="37"/>
      <c r="T51" s="86"/>
      <c r="U51" s="86"/>
      <c r="V51" s="86"/>
      <c r="W51" s="87"/>
    </row>
    <row r="52" spans="1:23" ht="16.149999999999999" customHeight="1">
      <c r="A52" s="32"/>
      <c r="B52" s="32"/>
      <c r="C52" s="105">
        <v>43</v>
      </c>
      <c r="D52" s="101" t="s">
        <v>37</v>
      </c>
      <c r="E52" s="102">
        <v>8676</v>
      </c>
      <c r="F52" s="102">
        <v>3730</v>
      </c>
      <c r="G52" s="102">
        <v>4946</v>
      </c>
      <c r="H52" s="103">
        <v>64980806.770000003</v>
      </c>
      <c r="I52" s="38"/>
      <c r="J52" s="34">
        <f t="shared" si="0"/>
        <v>0</v>
      </c>
      <c r="K52" s="35">
        <f t="shared" si="1"/>
        <v>8676</v>
      </c>
      <c r="M52" s="37"/>
      <c r="T52" s="86"/>
      <c r="U52" s="86"/>
      <c r="V52" s="86"/>
      <c r="W52" s="87"/>
    </row>
    <row r="53" spans="1:23" s="23" customFormat="1" ht="16.149999999999999" customHeight="1">
      <c r="A53" s="32"/>
      <c r="B53" s="32"/>
      <c r="C53" s="104"/>
      <c r="D53" s="97" t="s">
        <v>92</v>
      </c>
      <c r="E53" s="98">
        <v>53970</v>
      </c>
      <c r="F53" s="98">
        <v>24624</v>
      </c>
      <c r="G53" s="98">
        <v>29346</v>
      </c>
      <c r="H53" s="99">
        <v>372559105.37</v>
      </c>
      <c r="I53" s="33"/>
      <c r="J53" s="34">
        <f>K53-E53</f>
        <v>0</v>
      </c>
      <c r="K53" s="35">
        <f>SUM(F53:G53)</f>
        <v>53970</v>
      </c>
      <c r="L53" s="36">
        <f>SUM(H54:H56)</f>
        <v>372559105.37</v>
      </c>
      <c r="M53" s="37">
        <f>L53-H53</f>
        <v>0</v>
      </c>
      <c r="T53" s="84"/>
      <c r="U53" s="84"/>
      <c r="V53" s="84"/>
      <c r="W53" s="85"/>
    </row>
    <row r="54" spans="1:23" ht="16.149999999999999" customHeight="1">
      <c r="A54" s="32"/>
      <c r="B54" s="32"/>
      <c r="C54" s="105">
        <v>3</v>
      </c>
      <c r="D54" s="101" t="s">
        <v>74</v>
      </c>
      <c r="E54" s="102">
        <v>18393</v>
      </c>
      <c r="F54" s="102">
        <v>8324</v>
      </c>
      <c r="G54" s="102">
        <v>10069</v>
      </c>
      <c r="H54" s="103">
        <v>120094781.64</v>
      </c>
      <c r="I54" s="38"/>
      <c r="J54" s="34">
        <f>K54-E54</f>
        <v>0</v>
      </c>
      <c r="K54" s="35">
        <f>SUM(F54:G54)</f>
        <v>18393</v>
      </c>
      <c r="M54" s="37"/>
      <c r="T54" s="86"/>
      <c r="U54" s="86"/>
      <c r="V54" s="86"/>
      <c r="W54" s="87"/>
    </row>
    <row r="55" spans="1:23" ht="16.149999999999999" customHeight="1">
      <c r="A55" s="32"/>
      <c r="B55" s="32"/>
      <c r="C55" s="105">
        <v>12</v>
      </c>
      <c r="D55" s="101" t="s">
        <v>75</v>
      </c>
      <c r="E55" s="102">
        <v>6276</v>
      </c>
      <c r="F55" s="102">
        <v>2826</v>
      </c>
      <c r="G55" s="102">
        <v>3450</v>
      </c>
      <c r="H55" s="103">
        <v>43657445.119999997</v>
      </c>
      <c r="I55" s="38"/>
      <c r="J55" s="34">
        <f>K55-E55</f>
        <v>0</v>
      </c>
      <c r="K55" s="35">
        <f>SUM(F55:G55)</f>
        <v>6276</v>
      </c>
      <c r="M55" s="37"/>
      <c r="T55" s="86"/>
      <c r="U55" s="86"/>
      <c r="V55" s="86"/>
      <c r="W55" s="87"/>
    </row>
    <row r="56" spans="1:23" ht="16.149999999999999" customHeight="1">
      <c r="A56" s="32"/>
      <c r="B56" s="32"/>
      <c r="C56" s="105">
        <v>46</v>
      </c>
      <c r="D56" s="101" t="s">
        <v>42</v>
      </c>
      <c r="E56" s="102">
        <v>29301</v>
      </c>
      <c r="F56" s="102">
        <v>13474</v>
      </c>
      <c r="G56" s="102">
        <v>15827</v>
      </c>
      <c r="H56" s="103">
        <v>208806878.61000001</v>
      </c>
      <c r="I56" s="38"/>
      <c r="J56" s="34">
        <f>K56-E56</f>
        <v>0</v>
      </c>
      <c r="K56" s="35">
        <f>SUM(F56:G56)</f>
        <v>29301</v>
      </c>
      <c r="M56" s="37"/>
      <c r="T56" s="86"/>
      <c r="U56" s="86"/>
      <c r="V56" s="86"/>
      <c r="W56" s="87"/>
    </row>
    <row r="57" spans="1:23" s="23" customFormat="1" ht="16.149999999999999" customHeight="1">
      <c r="A57" s="32"/>
      <c r="B57" s="32"/>
      <c r="C57" s="104"/>
      <c r="D57" s="97" t="s">
        <v>53</v>
      </c>
      <c r="E57" s="98">
        <v>10583</v>
      </c>
      <c r="F57" s="98">
        <v>5058</v>
      </c>
      <c r="G57" s="98">
        <v>5525</v>
      </c>
      <c r="H57" s="99">
        <v>63529425.510000005</v>
      </c>
      <c r="I57" s="33"/>
      <c r="J57" s="34">
        <f t="shared" si="0"/>
        <v>0</v>
      </c>
      <c r="K57" s="35">
        <f t="shared" si="1"/>
        <v>10583</v>
      </c>
      <c r="L57" s="36">
        <f>SUM(H58:H59)</f>
        <v>63529425.510000005</v>
      </c>
      <c r="M57" s="37">
        <f t="shared" si="2"/>
        <v>0</v>
      </c>
      <c r="T57" s="84"/>
      <c r="U57" s="84"/>
      <c r="V57" s="84"/>
      <c r="W57" s="85"/>
    </row>
    <row r="58" spans="1:23" ht="16.149999999999999" customHeight="1">
      <c r="A58" s="32"/>
      <c r="B58" s="32"/>
      <c r="C58" s="105">
        <v>6</v>
      </c>
      <c r="D58" s="101" t="s">
        <v>38</v>
      </c>
      <c r="E58" s="102">
        <v>7081</v>
      </c>
      <c r="F58" s="102">
        <v>3386</v>
      </c>
      <c r="G58" s="102">
        <v>3695</v>
      </c>
      <c r="H58" s="103">
        <v>42169283.210000001</v>
      </c>
      <c r="I58" s="38"/>
      <c r="J58" s="34">
        <f t="shared" si="0"/>
        <v>0</v>
      </c>
      <c r="K58" s="35">
        <f t="shared" si="1"/>
        <v>7081</v>
      </c>
      <c r="M58" s="37"/>
      <c r="T58" s="86"/>
      <c r="U58" s="86"/>
      <c r="V58" s="86"/>
      <c r="W58" s="87"/>
    </row>
    <row r="59" spans="1:23" ht="16.149999999999999" customHeight="1">
      <c r="A59" s="32"/>
      <c r="B59" s="32"/>
      <c r="C59" s="105">
        <v>10</v>
      </c>
      <c r="D59" s="101" t="s">
        <v>39</v>
      </c>
      <c r="E59" s="102">
        <v>3502</v>
      </c>
      <c r="F59" s="102">
        <v>1672</v>
      </c>
      <c r="G59" s="102">
        <v>1830</v>
      </c>
      <c r="H59" s="103">
        <v>21360142.300000001</v>
      </c>
      <c r="I59" s="38"/>
      <c r="J59" s="34">
        <f t="shared" si="0"/>
        <v>0</v>
      </c>
      <c r="K59" s="35">
        <f t="shared" si="1"/>
        <v>3502</v>
      </c>
      <c r="M59" s="37"/>
      <c r="T59" s="86"/>
      <c r="U59" s="86"/>
      <c r="V59" s="86"/>
      <c r="W59" s="87"/>
    </row>
    <row r="60" spans="1:23" s="23" customFormat="1" ht="16.149999999999999" customHeight="1">
      <c r="A60" s="32"/>
      <c r="B60" s="32"/>
      <c r="C60" s="104"/>
      <c r="D60" s="97" t="s">
        <v>54</v>
      </c>
      <c r="E60" s="98">
        <v>22484</v>
      </c>
      <c r="F60" s="98">
        <v>11022</v>
      </c>
      <c r="G60" s="98">
        <v>11462</v>
      </c>
      <c r="H60" s="99">
        <v>158154621.37</v>
      </c>
      <c r="I60" s="33"/>
      <c r="J60" s="34">
        <f t="shared" si="0"/>
        <v>0</v>
      </c>
      <c r="K60" s="35">
        <f t="shared" si="1"/>
        <v>22484</v>
      </c>
      <c r="L60" s="36">
        <f>SUM(H61:H64)</f>
        <v>158154621.37</v>
      </c>
      <c r="M60" s="37">
        <f t="shared" si="2"/>
        <v>0</v>
      </c>
      <c r="T60" s="84"/>
      <c r="U60" s="84"/>
      <c r="V60" s="84"/>
      <c r="W60" s="85"/>
    </row>
    <row r="61" spans="1:23" ht="16.149999999999999" customHeight="1">
      <c r="A61" s="32"/>
      <c r="B61" s="32"/>
      <c r="C61" s="105">
        <v>15</v>
      </c>
      <c r="D61" s="101" t="s">
        <v>76</v>
      </c>
      <c r="E61" s="102">
        <v>10004</v>
      </c>
      <c r="F61" s="102">
        <v>4910</v>
      </c>
      <c r="G61" s="102">
        <v>5094</v>
      </c>
      <c r="H61" s="103">
        <v>73041799.170000002</v>
      </c>
      <c r="I61" s="38"/>
      <c r="J61" s="34">
        <f t="shared" si="0"/>
        <v>0</v>
      </c>
      <c r="K61" s="35">
        <f t="shared" si="1"/>
        <v>10004</v>
      </c>
      <c r="M61" s="37"/>
      <c r="T61" s="86"/>
      <c r="U61" s="86"/>
      <c r="V61" s="86"/>
      <c r="W61" s="87"/>
    </row>
    <row r="62" spans="1:23" ht="16.149999999999999" customHeight="1">
      <c r="A62" s="32"/>
      <c r="B62" s="32"/>
      <c r="C62" s="105">
        <v>27</v>
      </c>
      <c r="D62" s="101" t="s">
        <v>40</v>
      </c>
      <c r="E62" s="102">
        <v>2622</v>
      </c>
      <c r="F62" s="102">
        <v>1244</v>
      </c>
      <c r="G62" s="102">
        <v>1378</v>
      </c>
      <c r="H62" s="103">
        <v>17458396.609999999</v>
      </c>
      <c r="I62" s="38"/>
      <c r="J62" s="34">
        <f t="shared" si="0"/>
        <v>0</v>
      </c>
      <c r="K62" s="35">
        <f t="shared" si="1"/>
        <v>2622</v>
      </c>
      <c r="M62" s="37"/>
      <c r="T62" s="86"/>
      <c r="U62" s="86"/>
      <c r="V62" s="86"/>
      <c r="W62" s="87"/>
    </row>
    <row r="63" spans="1:23" ht="16.149999999999999" customHeight="1">
      <c r="A63" s="32"/>
      <c r="B63" s="32"/>
      <c r="C63" s="105">
        <v>32</v>
      </c>
      <c r="D63" s="101" t="s">
        <v>77</v>
      </c>
      <c r="E63" s="102">
        <v>2181</v>
      </c>
      <c r="F63" s="102">
        <v>1056</v>
      </c>
      <c r="G63" s="102">
        <v>1125</v>
      </c>
      <c r="H63" s="103">
        <v>13486780.74</v>
      </c>
      <c r="I63" s="38"/>
      <c r="J63" s="34">
        <f t="shared" si="0"/>
        <v>0</v>
      </c>
      <c r="K63" s="35">
        <f t="shared" si="1"/>
        <v>2181</v>
      </c>
      <c r="M63" s="37"/>
      <c r="T63" s="86"/>
      <c r="U63" s="86"/>
      <c r="V63" s="86"/>
      <c r="W63" s="87"/>
    </row>
    <row r="64" spans="1:23" ht="16.149999999999999" customHeight="1">
      <c r="A64" s="32"/>
      <c r="B64" s="32"/>
      <c r="C64" s="105">
        <v>36</v>
      </c>
      <c r="D64" s="101" t="s">
        <v>41</v>
      </c>
      <c r="E64" s="102">
        <v>7677</v>
      </c>
      <c r="F64" s="102">
        <v>3812</v>
      </c>
      <c r="G64" s="102">
        <v>3865</v>
      </c>
      <c r="H64" s="103">
        <v>54167644.850000001</v>
      </c>
      <c r="I64" s="38"/>
      <c r="J64" s="34">
        <f t="shared" si="0"/>
        <v>0</v>
      </c>
      <c r="K64" s="35">
        <f t="shared" si="1"/>
        <v>7677</v>
      </c>
      <c r="M64" s="37"/>
      <c r="T64" s="86"/>
      <c r="U64" s="86"/>
      <c r="V64" s="86"/>
      <c r="W64" s="87"/>
    </row>
    <row r="65" spans="1:23" s="23" customFormat="1" ht="16.149999999999999" customHeight="1">
      <c r="A65" s="32"/>
      <c r="B65" s="32"/>
      <c r="C65" s="104">
        <v>28</v>
      </c>
      <c r="D65" s="97" t="s">
        <v>90</v>
      </c>
      <c r="E65" s="98">
        <v>86465</v>
      </c>
      <c r="F65" s="98">
        <v>42339</v>
      </c>
      <c r="G65" s="98">
        <v>44126</v>
      </c>
      <c r="H65" s="99">
        <v>757966644.78999996</v>
      </c>
      <c r="I65" s="33"/>
      <c r="J65" s="34">
        <f t="shared" si="0"/>
        <v>0</v>
      </c>
      <c r="K65" s="35">
        <f t="shared" si="1"/>
        <v>86465</v>
      </c>
      <c r="L65" s="36">
        <f>SUM(H65)</f>
        <v>757966644.78999996</v>
      </c>
      <c r="M65" s="37">
        <f t="shared" si="2"/>
        <v>0</v>
      </c>
      <c r="T65" s="84"/>
      <c r="U65" s="84"/>
      <c r="V65" s="84"/>
      <c r="W65" s="85"/>
    </row>
    <row r="66" spans="1:23" s="23" customFormat="1" ht="16.149999999999999" customHeight="1">
      <c r="A66" s="32"/>
      <c r="B66" s="32"/>
      <c r="C66" s="104">
        <v>30</v>
      </c>
      <c r="D66" s="97" t="s">
        <v>91</v>
      </c>
      <c r="E66" s="98">
        <v>20250</v>
      </c>
      <c r="F66" s="98">
        <v>8620</v>
      </c>
      <c r="G66" s="98">
        <v>11630</v>
      </c>
      <c r="H66" s="99">
        <v>130802978.84</v>
      </c>
      <c r="I66" s="33"/>
      <c r="J66" s="34">
        <f t="shared" si="0"/>
        <v>0</v>
      </c>
      <c r="K66" s="35">
        <f t="shared" si="1"/>
        <v>20250</v>
      </c>
      <c r="L66" s="36">
        <f>SUM(H66)</f>
        <v>130802978.84</v>
      </c>
      <c r="M66" s="37">
        <f t="shared" si="2"/>
        <v>0</v>
      </c>
      <c r="T66" s="84"/>
      <c r="U66" s="84"/>
      <c r="V66" s="84"/>
      <c r="W66" s="85"/>
    </row>
    <row r="67" spans="1:23" s="23" customFormat="1" ht="16.149999999999999" customHeight="1">
      <c r="A67" s="32"/>
      <c r="B67" s="32"/>
      <c r="C67" s="104">
        <v>31</v>
      </c>
      <c r="D67" s="97" t="s">
        <v>57</v>
      </c>
      <c r="E67" s="98">
        <v>7332</v>
      </c>
      <c r="F67" s="98">
        <v>3302</v>
      </c>
      <c r="G67" s="98">
        <v>4030</v>
      </c>
      <c r="H67" s="99">
        <v>61684724.880000003</v>
      </c>
      <c r="I67" s="33"/>
      <c r="J67" s="34">
        <f t="shared" si="0"/>
        <v>0</v>
      </c>
      <c r="K67" s="35">
        <f t="shared" si="1"/>
        <v>7332</v>
      </c>
      <c r="L67" s="36">
        <f>SUM(H67)</f>
        <v>61684724.880000003</v>
      </c>
      <c r="M67" s="37">
        <f t="shared" si="2"/>
        <v>0</v>
      </c>
      <c r="T67" s="84"/>
      <c r="U67" s="84"/>
      <c r="V67" s="84"/>
      <c r="W67" s="85"/>
    </row>
    <row r="68" spans="1:23" s="23" customFormat="1" ht="16.149999999999999" customHeight="1">
      <c r="A68" s="32"/>
      <c r="B68" s="32"/>
      <c r="C68" s="104"/>
      <c r="D68" s="97" t="s">
        <v>58</v>
      </c>
      <c r="E68" s="98">
        <v>22867</v>
      </c>
      <c r="F68" s="98">
        <v>10790</v>
      </c>
      <c r="G68" s="98">
        <v>12077</v>
      </c>
      <c r="H68" s="99">
        <v>206090111.94</v>
      </c>
      <c r="I68" s="33"/>
      <c r="J68" s="34">
        <f t="shared" si="0"/>
        <v>0</v>
      </c>
      <c r="K68" s="35">
        <f t="shared" si="1"/>
        <v>22867</v>
      </c>
      <c r="L68" s="36">
        <f>SUM(H69:H71)</f>
        <v>206090111.94</v>
      </c>
      <c r="M68" s="37">
        <f t="shared" si="2"/>
        <v>0</v>
      </c>
      <c r="T68" s="84"/>
      <c r="U68" s="84"/>
      <c r="V68" s="84"/>
      <c r="W68" s="85"/>
    </row>
    <row r="69" spans="1:23" ht="16.149999999999999" customHeight="1">
      <c r="A69" s="32"/>
      <c r="B69" s="32"/>
      <c r="C69" s="105">
        <v>1</v>
      </c>
      <c r="D69" s="101" t="s">
        <v>78</v>
      </c>
      <c r="E69" s="102">
        <v>3440</v>
      </c>
      <c r="F69" s="102">
        <v>1547</v>
      </c>
      <c r="G69" s="102">
        <v>1893</v>
      </c>
      <c r="H69" s="103">
        <v>29614391.609999999</v>
      </c>
      <c r="I69" s="38"/>
      <c r="J69" s="34">
        <f t="shared" si="0"/>
        <v>0</v>
      </c>
      <c r="K69" s="35">
        <f t="shared" si="1"/>
        <v>3440</v>
      </c>
      <c r="M69" s="37"/>
      <c r="T69" s="86"/>
      <c r="U69" s="86"/>
      <c r="V69" s="86"/>
      <c r="W69" s="87"/>
    </row>
    <row r="70" spans="1:23" ht="16.149999999999999" customHeight="1">
      <c r="A70" s="32"/>
      <c r="B70" s="32"/>
      <c r="C70" s="105">
        <v>20</v>
      </c>
      <c r="D70" s="101" t="s">
        <v>79</v>
      </c>
      <c r="E70" s="102">
        <v>11101</v>
      </c>
      <c r="F70" s="102">
        <v>5266</v>
      </c>
      <c r="G70" s="102">
        <v>5835</v>
      </c>
      <c r="H70" s="103">
        <v>74852043.409999996</v>
      </c>
      <c r="I70" s="38"/>
      <c r="J70" s="34">
        <f t="shared" si="0"/>
        <v>0</v>
      </c>
      <c r="K70" s="35">
        <f t="shared" si="1"/>
        <v>11101</v>
      </c>
      <c r="M70" s="37"/>
      <c r="T70" s="86"/>
      <c r="U70" s="86"/>
      <c r="V70" s="86"/>
      <c r="W70" s="87"/>
    </row>
    <row r="71" spans="1:23" ht="16.149999999999999" customHeight="1">
      <c r="A71" s="32"/>
      <c r="B71" s="32"/>
      <c r="C71" s="105">
        <v>48</v>
      </c>
      <c r="D71" s="101" t="s">
        <v>80</v>
      </c>
      <c r="E71" s="102">
        <v>8326</v>
      </c>
      <c r="F71" s="102">
        <v>3977</v>
      </c>
      <c r="G71" s="102">
        <v>4349</v>
      </c>
      <c r="H71" s="103">
        <v>101623676.92</v>
      </c>
      <c r="I71" s="38"/>
      <c r="J71" s="34">
        <f t="shared" si="0"/>
        <v>0</v>
      </c>
      <c r="K71" s="35">
        <f t="shared" si="1"/>
        <v>8326</v>
      </c>
      <c r="M71" s="37"/>
      <c r="N71" s="40"/>
      <c r="T71" s="86"/>
      <c r="U71" s="86"/>
      <c r="V71" s="86"/>
      <c r="W71" s="87"/>
    </row>
    <row r="72" spans="1:23" s="23" customFormat="1" ht="16.149999999999999" customHeight="1">
      <c r="A72" s="32"/>
      <c r="B72" s="32"/>
      <c r="C72" s="104">
        <v>26</v>
      </c>
      <c r="D72" s="97" t="s">
        <v>59</v>
      </c>
      <c r="E72" s="98">
        <v>3430</v>
      </c>
      <c r="F72" s="98">
        <v>1483</v>
      </c>
      <c r="G72" s="98">
        <v>1947</v>
      </c>
      <c r="H72" s="99">
        <v>24492135.899999999</v>
      </c>
      <c r="I72" s="33"/>
      <c r="J72" s="34">
        <f>K72-E72</f>
        <v>0</v>
      </c>
      <c r="K72" s="35">
        <f>SUM(F72:G72)</f>
        <v>3430</v>
      </c>
      <c r="L72" s="36">
        <f>SUM(H72)</f>
        <v>24492135.899999999</v>
      </c>
      <c r="M72" s="37">
        <f>L72-H72</f>
        <v>0</v>
      </c>
      <c r="T72" s="84"/>
      <c r="U72" s="84"/>
      <c r="V72" s="84"/>
      <c r="W72" s="85"/>
    </row>
    <row r="73" spans="1:23" s="23" customFormat="1" ht="16.149999999999999" customHeight="1">
      <c r="A73" s="32"/>
      <c r="B73" s="32"/>
      <c r="C73" s="104">
        <v>51</v>
      </c>
      <c r="D73" s="97" t="s">
        <v>60</v>
      </c>
      <c r="E73" s="98">
        <v>656</v>
      </c>
      <c r="F73" s="98">
        <v>302</v>
      </c>
      <c r="G73" s="98">
        <v>354</v>
      </c>
      <c r="H73" s="99">
        <v>4529387.33</v>
      </c>
      <c r="I73" s="33"/>
      <c r="J73" s="34">
        <f t="shared" si="0"/>
        <v>0</v>
      </c>
      <c r="K73" s="35">
        <f t="shared" si="1"/>
        <v>656</v>
      </c>
      <c r="L73" s="36">
        <f>SUM(H73)</f>
        <v>4529387.33</v>
      </c>
      <c r="M73" s="37">
        <f t="shared" si="2"/>
        <v>0</v>
      </c>
      <c r="T73" s="84"/>
      <c r="U73" s="84"/>
      <c r="V73" s="84"/>
      <c r="W73" s="85"/>
    </row>
    <row r="74" spans="1:23" s="23" customFormat="1" ht="16.149999999999999" customHeight="1">
      <c r="A74" s="32"/>
      <c r="B74" s="32"/>
      <c r="C74" s="104">
        <v>52</v>
      </c>
      <c r="D74" s="97" t="s">
        <v>61</v>
      </c>
      <c r="E74" s="98">
        <v>871</v>
      </c>
      <c r="F74" s="98">
        <v>391</v>
      </c>
      <c r="G74" s="98">
        <v>480</v>
      </c>
      <c r="H74" s="99">
        <v>5586182.8799999999</v>
      </c>
      <c r="I74" s="33"/>
      <c r="J74" s="34">
        <f t="shared" si="0"/>
        <v>0</v>
      </c>
      <c r="K74" s="35">
        <f t="shared" si="1"/>
        <v>871</v>
      </c>
      <c r="L74" s="36">
        <f>SUM(H74)</f>
        <v>5586182.8799999999</v>
      </c>
      <c r="M74" s="37">
        <f t="shared" si="2"/>
        <v>0</v>
      </c>
      <c r="T74" s="84"/>
      <c r="U74" s="84"/>
      <c r="V74" s="84"/>
      <c r="W74" s="85"/>
    </row>
    <row r="75" spans="1:23" ht="18.600000000000001" customHeight="1">
      <c r="A75" s="32"/>
      <c r="B75" s="32"/>
      <c r="C75" s="107"/>
      <c r="D75" s="107" t="s">
        <v>8</v>
      </c>
      <c r="E75" s="108">
        <v>524714</v>
      </c>
      <c r="F75" s="108">
        <v>241903</v>
      </c>
      <c r="G75" s="108">
        <v>282811</v>
      </c>
      <c r="H75" s="108">
        <v>3880831820.7600002</v>
      </c>
      <c r="I75" s="33"/>
      <c r="J75" s="34">
        <f t="shared" si="0"/>
        <v>0</v>
      </c>
      <c r="K75" s="35">
        <f t="shared" si="1"/>
        <v>524714</v>
      </c>
      <c r="L75" s="40">
        <f>SUM(L13:L74)</f>
        <v>3880831820.7600007</v>
      </c>
      <c r="M75" s="37">
        <f t="shared" si="2"/>
        <v>0</v>
      </c>
      <c r="T75" s="84"/>
      <c r="U75" s="84"/>
      <c r="V75" s="84"/>
      <c r="W75" s="85"/>
    </row>
    <row r="76" spans="1:23" ht="19.7" customHeight="1">
      <c r="A76" s="32"/>
      <c r="B76" s="32"/>
      <c r="C76" s="109" t="s">
        <v>96</v>
      </c>
      <c r="D76" s="110"/>
      <c r="E76" s="110"/>
      <c r="F76" s="110"/>
      <c r="G76" s="111"/>
      <c r="H76" s="111"/>
      <c r="I76" s="41"/>
      <c r="J76" s="42"/>
    </row>
    <row r="77" spans="1:23" ht="19.7" customHeight="1">
      <c r="C77" s="11" t="s">
        <v>94</v>
      </c>
      <c r="D77" s="133"/>
      <c r="E77" s="133"/>
      <c r="F77" s="133"/>
      <c r="G77" s="133"/>
      <c r="H77" s="133"/>
      <c r="I77" s="43"/>
      <c r="J77" s="44"/>
    </row>
    <row r="78" spans="1:23" ht="19.7" customHeight="1">
      <c r="C78" s="133"/>
      <c r="D78" s="133"/>
      <c r="E78" s="133"/>
      <c r="F78" s="133"/>
      <c r="G78" s="133"/>
      <c r="H78" s="133"/>
      <c r="I78" s="43"/>
      <c r="J78" s="44"/>
    </row>
    <row r="79" spans="1:23">
      <c r="E79" s="45"/>
      <c r="F79" s="45"/>
      <c r="G79" s="46"/>
      <c r="H79" s="46"/>
      <c r="I79" s="46"/>
    </row>
    <row r="80" spans="1:23" hidden="1"/>
    <row r="81" spans="5:10" hidden="1">
      <c r="E81" s="47">
        <f>E74+E73+E68+E53+E72+E67+E66+E65+E60+E57+E48+E42+E32+E31+E28+E27+E26+E22+E13</f>
        <v>524714</v>
      </c>
      <c r="F81" s="47">
        <f>F74+F73+F68+F53+F72+F67+F66+F65+F60+F57+F48+F42+F32+F31+F28+F27+F26+F22+F13</f>
        <v>241903</v>
      </c>
      <c r="G81" s="47">
        <f>G74+G73+G68+G53+G72+G67+G66+G65+G60+G57+G48+G42+G32+G31+G28+G27+G26+G22+G13</f>
        <v>282811</v>
      </c>
      <c r="H81" s="47">
        <f>H74+H73+H68+H53+H72+H67+H66+H65+H60+H57+H48+H42+H32+H31+H28+H27+H26+H22+H13</f>
        <v>3880831820.7599998</v>
      </c>
      <c r="I81" s="47"/>
      <c r="J81" s="42"/>
    </row>
    <row r="82" spans="5:10" hidden="1">
      <c r="G82" s="48"/>
      <c r="H82" s="48"/>
      <c r="I82" s="48"/>
    </row>
    <row r="83" spans="5:10" hidden="1"/>
  </sheetData>
  <autoFilter ref="D11:D77" xr:uid="{00000000-0001-0000-0300-000000000000}"/>
  <mergeCells count="9">
    <mergeCell ref="C11:C12"/>
    <mergeCell ref="D6:H6"/>
    <mergeCell ref="D7:H7"/>
    <mergeCell ref="E10:G10"/>
    <mergeCell ref="E11:E12"/>
    <mergeCell ref="F11:F12"/>
    <mergeCell ref="G11:G12"/>
    <mergeCell ref="H11:H12"/>
    <mergeCell ref="D11:D12"/>
  </mergeCells>
  <conditionalFormatting sqref="E81:J81">
    <cfRule type="cellIs" dxfId="2"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U15" sqref="U15"/>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56" t="s">
        <v>4</v>
      </c>
      <c r="B1" s="156"/>
      <c r="C1" s="156"/>
      <c r="D1" s="156"/>
      <c r="E1" s="156"/>
      <c r="F1" s="156"/>
      <c r="G1" s="156"/>
      <c r="H1" s="156"/>
      <c r="I1" s="156"/>
      <c r="J1" s="156"/>
      <c r="K1" s="156"/>
      <c r="L1" s="156"/>
      <c r="M1" s="156"/>
      <c r="N1" s="156"/>
      <c r="O1" s="156"/>
      <c r="P1" s="156"/>
    </row>
    <row r="2" spans="1:16" ht="20.100000000000001" customHeight="1">
      <c r="A2" s="158" t="s">
        <v>110</v>
      </c>
      <c r="B2" s="158"/>
      <c r="C2" s="158"/>
      <c r="D2" s="158"/>
      <c r="E2" s="158"/>
      <c r="F2" s="158"/>
      <c r="G2" s="158"/>
      <c r="H2" s="158"/>
      <c r="I2" s="158"/>
      <c r="J2" s="158"/>
      <c r="K2" s="158"/>
      <c r="L2" s="158"/>
      <c r="M2" s="158"/>
      <c r="N2" s="158"/>
      <c r="O2" s="158"/>
      <c r="P2" s="158"/>
    </row>
    <row r="3" spans="1:16" s="59" customFormat="1" ht="21.4" customHeight="1">
      <c r="A3" s="158" t="s">
        <v>95</v>
      </c>
      <c r="B3" s="158"/>
      <c r="C3" s="158"/>
      <c r="D3" s="158"/>
      <c r="E3" s="158"/>
      <c r="F3" s="158"/>
      <c r="G3" s="158"/>
      <c r="H3" s="158"/>
      <c r="I3" s="158"/>
      <c r="J3" s="158"/>
      <c r="K3" s="158"/>
      <c r="L3" s="158"/>
      <c r="M3" s="158"/>
      <c r="N3" s="158"/>
      <c r="O3" s="158"/>
      <c r="P3" s="158"/>
    </row>
    <row r="4" spans="1:16" ht="23.25" customHeight="1">
      <c r="A4" s="60"/>
      <c r="B4" s="61"/>
      <c r="C4" s="158"/>
      <c r="D4" s="158"/>
      <c r="E4" s="158"/>
      <c r="F4" s="158"/>
      <c r="G4" s="159"/>
    </row>
    <row r="5" spans="1:16" ht="15" customHeight="1">
      <c r="I5" s="62"/>
      <c r="J5" s="62"/>
    </row>
    <row r="6" spans="1:16" ht="20.25" customHeight="1">
      <c r="I6" s="63"/>
      <c r="J6" s="64"/>
      <c r="K6" s="65"/>
      <c r="L6" s="65"/>
    </row>
    <row r="7" spans="1:16" ht="20.25" customHeight="1">
      <c r="A7" s="95" t="str">
        <f>'Totales y gasto'!$D$13</f>
        <v>ANDALUCIA</v>
      </c>
      <c r="B7" s="45">
        <f>'Totales y gasto'!$E$13</f>
        <v>97224</v>
      </c>
      <c r="I7" s="66"/>
      <c r="J7" s="67"/>
      <c r="K7" s="67"/>
      <c r="L7" s="67"/>
    </row>
    <row r="8" spans="1:16" ht="20.25" customHeight="1">
      <c r="A8" s="95" t="str">
        <f>'Totales y gasto'!$D$22</f>
        <v>ARAGÓN</v>
      </c>
      <c r="B8" s="45">
        <f>'Totales y gasto'!$E$22</f>
        <v>15289</v>
      </c>
      <c r="I8" s="66"/>
      <c r="J8" s="67"/>
      <c r="K8" s="67"/>
      <c r="L8" s="67"/>
    </row>
    <row r="9" spans="1:16" ht="20.25" customHeight="1">
      <c r="A9" s="95" t="str">
        <f>'Totales y gasto'!$D$26</f>
        <v>ASTURIAS</v>
      </c>
      <c r="B9" s="45">
        <f>'Totales y gasto'!$E$26</f>
        <v>7332</v>
      </c>
      <c r="I9" s="66"/>
      <c r="J9" s="67"/>
      <c r="K9" s="67"/>
      <c r="L9" s="67"/>
    </row>
    <row r="10" spans="1:16" ht="20.25" customHeight="1">
      <c r="A10" s="95" t="str">
        <f>'Totales y gasto'!$D$27</f>
        <v>ILLES BALEARS</v>
      </c>
      <c r="B10" s="45">
        <f>'Totales y gasto'!$E$27</f>
        <v>15000</v>
      </c>
      <c r="I10" s="66"/>
      <c r="J10" s="67"/>
      <c r="K10" s="67"/>
      <c r="L10" s="67"/>
    </row>
    <row r="11" spans="1:16" ht="20.25" customHeight="1">
      <c r="A11" s="95" t="str">
        <f>'Totales y gasto'!$D$28</f>
        <v>CANARIAS</v>
      </c>
      <c r="B11" s="45">
        <f>'Totales y gasto'!$E$28</f>
        <v>18658</v>
      </c>
      <c r="I11" s="66"/>
      <c r="J11" s="67"/>
      <c r="K11" s="67"/>
      <c r="L11" s="67"/>
    </row>
    <row r="12" spans="1:16" ht="20.25" customHeight="1">
      <c r="A12" s="95" t="str">
        <f>'Totales y gasto'!$D$31</f>
        <v>CANTABRIA</v>
      </c>
      <c r="B12" s="45">
        <f>'Totales y gasto'!$E$31</f>
        <v>4966</v>
      </c>
      <c r="I12" s="66"/>
      <c r="J12" s="67"/>
      <c r="K12" s="67"/>
      <c r="L12" s="67"/>
    </row>
    <row r="13" spans="1:16" ht="20.25" customHeight="1">
      <c r="A13" s="95" t="str">
        <f>'Totales y gasto'!$D$32</f>
        <v>CASTILLA Y LEÓN</v>
      </c>
      <c r="B13" s="45">
        <f>'Totales y gasto'!$E$32</f>
        <v>20916</v>
      </c>
      <c r="I13" s="66"/>
      <c r="J13" s="67"/>
      <c r="K13" s="67"/>
      <c r="L13" s="67"/>
    </row>
    <row r="14" spans="1:16" ht="20.25" customHeight="1">
      <c r="A14" s="95" t="str">
        <f>'Totales y gasto'!$D$42</f>
        <v>CASTILLA LA MANCHA</v>
      </c>
      <c r="B14" s="45">
        <f>'Totales y gasto'!$E$42</f>
        <v>23159</v>
      </c>
      <c r="I14" s="66"/>
      <c r="J14" s="67"/>
      <c r="K14" s="67"/>
      <c r="L14" s="67"/>
    </row>
    <row r="15" spans="1:16" ht="20.25" customHeight="1">
      <c r="A15" s="95" t="str">
        <f>'Totales y gasto'!$D$48</f>
        <v>CATALUÑA</v>
      </c>
      <c r="B15" s="45">
        <f>'Totales y gasto'!$E$48</f>
        <v>93262</v>
      </c>
      <c r="I15" s="66"/>
      <c r="J15" s="67"/>
      <c r="K15" s="67"/>
      <c r="L15" s="67"/>
    </row>
    <row r="16" spans="1:16" ht="20.25" customHeight="1">
      <c r="A16" s="95" t="str">
        <f>'Totales y gasto'!$D$53</f>
        <v>COM. VALENCIANA</v>
      </c>
      <c r="B16" s="45">
        <f>'Totales y gasto'!$E$53</f>
        <v>53970</v>
      </c>
      <c r="I16" s="66"/>
      <c r="J16" s="67"/>
      <c r="K16" s="67"/>
      <c r="L16" s="67"/>
    </row>
    <row r="17" spans="1:12" ht="20.25" customHeight="1">
      <c r="A17" s="95" t="str">
        <f>'Totales y gasto'!$D$57</f>
        <v>EXTREMADURA</v>
      </c>
      <c r="B17" s="45">
        <f>'Totales y gasto'!$E$57</f>
        <v>10583</v>
      </c>
      <c r="I17" s="66"/>
      <c r="J17" s="67"/>
      <c r="K17" s="67"/>
      <c r="L17" s="67"/>
    </row>
    <row r="18" spans="1:12" ht="20.25" customHeight="1">
      <c r="A18" s="95" t="str">
        <f>'Totales y gasto'!$D$60</f>
        <v>GALICIA</v>
      </c>
      <c r="B18" s="45">
        <f>'Totales y gasto'!$E$60</f>
        <v>22484</v>
      </c>
      <c r="I18" s="66"/>
      <c r="J18" s="67"/>
      <c r="K18" s="67"/>
      <c r="L18" s="67"/>
    </row>
    <row r="19" spans="1:12" ht="20.25" customHeight="1">
      <c r="A19" s="95" t="str">
        <f>'Totales y gasto'!$D$65</f>
        <v>MADRID</v>
      </c>
      <c r="B19" s="45">
        <f>'Totales y gasto'!$E$65</f>
        <v>86465</v>
      </c>
      <c r="I19" s="66"/>
      <c r="J19" s="67"/>
      <c r="K19" s="67"/>
      <c r="L19" s="67"/>
    </row>
    <row r="20" spans="1:12" ht="20.25" customHeight="1">
      <c r="A20" s="95" t="str">
        <f>'Totales y gasto'!$D$66</f>
        <v>MURCIA</v>
      </c>
      <c r="B20" s="45">
        <f>'Totales y gasto'!$E$66</f>
        <v>20250</v>
      </c>
      <c r="I20" s="66"/>
      <c r="J20" s="67"/>
      <c r="K20" s="67"/>
      <c r="L20" s="67"/>
    </row>
    <row r="21" spans="1:12" ht="20.25" customHeight="1">
      <c r="A21" s="95" t="str">
        <f>'Totales y gasto'!$D$67</f>
        <v>NAVARRA</v>
      </c>
      <c r="B21" s="45">
        <f>'Totales y gasto'!$E$67</f>
        <v>7332</v>
      </c>
      <c r="I21" s="66"/>
      <c r="J21" s="67"/>
      <c r="K21" s="67"/>
      <c r="L21" s="67"/>
    </row>
    <row r="22" spans="1:12" ht="20.25" customHeight="1">
      <c r="A22" s="95" t="str">
        <f>'Totales y gasto'!$D$68</f>
        <v>PAÍS VASCO</v>
      </c>
      <c r="B22" s="45">
        <f>'Totales y gasto'!$E$68</f>
        <v>22867</v>
      </c>
      <c r="I22" s="66"/>
      <c r="J22" s="67"/>
      <c r="K22" s="67"/>
      <c r="L22" s="67"/>
    </row>
    <row r="23" spans="1:12" ht="20.25" customHeight="1">
      <c r="A23" s="95" t="str">
        <f>'Totales y gasto'!$D$72</f>
        <v>LA RIOJA</v>
      </c>
      <c r="B23" s="45">
        <f>'Totales y gasto'!$E$72</f>
        <v>3430</v>
      </c>
      <c r="I23" s="66"/>
      <c r="J23" s="67"/>
      <c r="K23" s="67"/>
      <c r="L23" s="67"/>
    </row>
    <row r="24" spans="1:12" ht="20.25" customHeight="1">
      <c r="A24" s="95" t="str">
        <f>'Totales y gasto'!$D$73</f>
        <v>CEUTA</v>
      </c>
      <c r="B24" s="45">
        <f>'Totales y gasto'!$E$73</f>
        <v>656</v>
      </c>
      <c r="I24" s="66"/>
      <c r="J24" s="67"/>
      <c r="K24" s="67"/>
      <c r="L24" s="67"/>
    </row>
    <row r="25" spans="1:12" ht="20.25" customHeight="1">
      <c r="A25" s="95" t="str">
        <f>'Totales y gasto'!$D$74</f>
        <v>MELILLA</v>
      </c>
      <c r="B25" s="45">
        <f>'Totales y gasto'!$E$74</f>
        <v>871</v>
      </c>
      <c r="I25" s="66"/>
      <c r="J25" s="67"/>
      <c r="K25" s="67"/>
      <c r="L25" s="67"/>
    </row>
    <row r="26" spans="1:12" ht="20.25" customHeight="1">
      <c r="I26" s="68"/>
      <c r="J26" s="69"/>
      <c r="K26" s="69"/>
      <c r="L26" s="69"/>
    </row>
    <row r="27" spans="1:12" ht="20.25" customHeight="1">
      <c r="B27" s="45">
        <f>'Totales y gasto'!$E$75</f>
        <v>524714</v>
      </c>
    </row>
    <row r="28" spans="1:12" ht="20.25" customHeight="1">
      <c r="J28" s="57"/>
      <c r="K28" s="57"/>
      <c r="L28" s="57"/>
    </row>
    <row r="29" spans="1:12" ht="20.25" customHeight="1"/>
    <row r="30" spans="1:12" ht="20.25" customHeight="1"/>
    <row r="31" spans="1:12" ht="20.25" customHeight="1"/>
    <row r="32" spans="1:12" ht="20.25" customHeight="1"/>
    <row r="33" spans="1:16" ht="20.25" customHeight="1"/>
    <row r="36" spans="1:16" s="12" customFormat="1" ht="21.75" customHeight="1">
      <c r="B36" s="70" t="s">
        <v>8</v>
      </c>
      <c r="C36" s="71">
        <f>B27</f>
        <v>524714</v>
      </c>
      <c r="D36" s="11"/>
      <c r="F36" s="11"/>
    </row>
    <row r="37" spans="1:16" ht="19.7" customHeight="1">
      <c r="D37" s="41"/>
      <c r="E37" s="41"/>
      <c r="F37" s="41"/>
      <c r="G37" s="42"/>
    </row>
    <row r="38" spans="1:16" s="59" customFormat="1" ht="19.7" customHeight="1">
      <c r="A38" s="14" t="s">
        <v>96</v>
      </c>
      <c r="B38" s="14"/>
      <c r="C38" s="14"/>
      <c r="D38" s="72"/>
      <c r="E38" s="72"/>
      <c r="F38" s="72"/>
      <c r="G38" s="73"/>
    </row>
    <row r="39" spans="1:16" s="59" customFormat="1" ht="19.7" customHeight="1">
      <c r="A39" s="164"/>
      <c r="B39" s="164"/>
      <c r="C39" s="164"/>
      <c r="D39" s="164"/>
      <c r="E39" s="164"/>
      <c r="F39" s="164"/>
      <c r="G39" s="164"/>
      <c r="H39" s="164"/>
      <c r="I39" s="164"/>
      <c r="J39" s="164"/>
      <c r="K39" s="164"/>
      <c r="L39" s="164"/>
      <c r="M39" s="164"/>
      <c r="N39" s="164"/>
      <c r="O39" s="164"/>
      <c r="P39" s="164"/>
    </row>
    <row r="40" spans="1:16" s="59" customFormat="1" ht="19.7" customHeight="1">
      <c r="A40" s="164"/>
      <c r="B40" s="164"/>
      <c r="C40" s="164"/>
      <c r="D40" s="164"/>
      <c r="E40" s="164"/>
      <c r="F40" s="164"/>
      <c r="G40" s="164"/>
      <c r="H40" s="164"/>
      <c r="I40" s="164"/>
      <c r="J40" s="164"/>
      <c r="K40" s="164"/>
      <c r="L40" s="164"/>
      <c r="M40" s="164"/>
      <c r="N40" s="164"/>
      <c r="O40" s="164"/>
      <c r="P40" s="164"/>
    </row>
    <row r="41" spans="1:16" s="59" customFormat="1" ht="15">
      <c r="A41" s="14"/>
      <c r="B41" s="14"/>
      <c r="C41" s="14"/>
      <c r="D41" s="14"/>
      <c r="E41" s="14"/>
      <c r="F41" s="14"/>
      <c r="G41" s="14"/>
    </row>
    <row r="42" spans="1:16" ht="19.7" customHeight="1">
      <c r="A42" s="165"/>
      <c r="B42" s="165"/>
      <c r="C42" s="165"/>
      <c r="D42" s="165"/>
      <c r="E42" s="165"/>
      <c r="F42" s="165"/>
      <c r="G42" s="44"/>
    </row>
    <row r="43" spans="1:16" ht="19.7" customHeight="1">
      <c r="A43" s="165"/>
      <c r="B43" s="165"/>
      <c r="C43" s="165"/>
      <c r="D43" s="165"/>
      <c r="E43" s="165"/>
      <c r="F43" s="165"/>
      <c r="G43" s="44"/>
    </row>
    <row r="159" spans="3:3" ht="42">
      <c r="C159" s="74"/>
    </row>
  </sheetData>
  <mergeCells count="6">
    <mergeCell ref="A1:P1"/>
    <mergeCell ref="A2:P2"/>
    <mergeCell ref="A3:P3"/>
    <mergeCell ref="A39:P40"/>
    <mergeCell ref="A42:F43"/>
    <mergeCell ref="C4:G4"/>
  </mergeCells>
  <conditionalFormatting sqref="J28:L28">
    <cfRule type="cellIs" dxfId="1"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133A-FD88-4B2B-890F-A015D6D1F20E}">
  <sheetPr>
    <pageSetUpPr fitToPage="1"/>
  </sheetPr>
  <dimension ref="A1:AP89"/>
  <sheetViews>
    <sheetView showGridLines="0" showRowColHeaders="0" topLeftCell="A4" zoomScaleNormal="100" workbookViewId="0">
      <pane xSplit="4" ySplit="6" topLeftCell="E10" activePane="bottomRight" state="frozen"/>
      <selection activeCell="B4" sqref="B4"/>
      <selection pane="topRight" activeCell="E4" sqref="E4"/>
      <selection pane="bottomLeft" activeCell="B10" sqref="B10"/>
      <selection pane="bottomRight" activeCell="AA77" sqref="AA77"/>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0.85546875" style="11" customWidth="1"/>
    <col min="5" max="10" width="13.7109375" style="11" customWidth="1"/>
    <col min="11" max="11" width="2" style="11" customWidth="1"/>
    <col min="12" max="17" width="13.7109375" style="11" customWidth="1"/>
    <col min="18" max="18" width="2" style="11" customWidth="1"/>
    <col min="19" max="24" width="13.7109375" style="11" customWidth="1"/>
    <col min="25" max="25" width="2" style="11" customWidth="1"/>
    <col min="26" max="31" width="13.7109375" style="11" customWidth="1"/>
    <col min="32" max="32" width="14" style="11" customWidth="1"/>
    <col min="33" max="34" width="11.42578125" style="11"/>
    <col min="35" max="35" width="11.42578125" style="11" customWidth="1"/>
    <col min="36" max="16384" width="11.42578125" style="11"/>
  </cols>
  <sheetData>
    <row r="1" spans="1:42" ht="15.75" hidden="1" customHeight="1"/>
    <row r="2" spans="1:42" ht="15.75" hidden="1" customHeight="1"/>
    <row r="3" spans="1:42" hidden="1"/>
    <row r="4" spans="1:42" s="49" customFormat="1" ht="18.95" customHeight="1">
      <c r="C4" s="167" t="s">
        <v>97</v>
      </c>
      <c r="D4" s="167"/>
      <c r="E4" s="167"/>
      <c r="F4" s="167"/>
      <c r="G4" s="167"/>
      <c r="H4" s="167"/>
      <c r="I4" s="167"/>
      <c r="J4" s="167"/>
      <c r="K4" s="50"/>
      <c r="L4" s="50"/>
      <c r="M4" s="50"/>
      <c r="N4" s="50"/>
      <c r="O4" s="50"/>
      <c r="P4" s="50"/>
      <c r="Q4" s="50"/>
      <c r="R4" s="50"/>
      <c r="S4" s="50"/>
      <c r="T4" s="50"/>
      <c r="U4" s="50"/>
      <c r="V4" s="50"/>
      <c r="W4" s="50"/>
      <c r="X4" s="50"/>
      <c r="Y4" s="50"/>
      <c r="Z4" s="50"/>
      <c r="AA4" s="50"/>
      <c r="AB4" s="50"/>
      <c r="AC4" s="50"/>
      <c r="AD4" s="50"/>
      <c r="AE4" s="50"/>
    </row>
    <row r="5" spans="1:42" s="49" customFormat="1" ht="19.7" customHeight="1">
      <c r="C5" s="168" t="s">
        <v>104</v>
      </c>
      <c r="D5" s="168"/>
      <c r="E5" s="168"/>
      <c r="F5" s="168"/>
      <c r="G5" s="168"/>
      <c r="H5" s="168"/>
      <c r="I5" s="168"/>
      <c r="J5" s="168"/>
      <c r="K5" s="51"/>
      <c r="L5" s="51"/>
      <c r="M5" s="51"/>
      <c r="N5" s="51"/>
      <c r="O5" s="51"/>
      <c r="P5" s="51"/>
      <c r="Q5" s="51"/>
      <c r="R5" s="51"/>
      <c r="S5" s="51"/>
      <c r="T5" s="51"/>
      <c r="U5" s="51"/>
      <c r="V5" s="51"/>
      <c r="W5" s="51"/>
      <c r="X5" s="51"/>
      <c r="Y5" s="51"/>
      <c r="Z5" s="51"/>
      <c r="AA5" s="51"/>
      <c r="AB5" s="51"/>
      <c r="AC5" s="51"/>
      <c r="AD5" s="51"/>
      <c r="AE5" s="51"/>
    </row>
    <row r="6" spans="1:42" s="49" customFormat="1" ht="19.7" customHeight="1">
      <c r="C6" s="135" t="s">
        <v>111</v>
      </c>
      <c r="D6" s="132"/>
      <c r="E6" s="132"/>
      <c r="F6" s="132"/>
      <c r="G6" s="132"/>
      <c r="H6" s="132"/>
      <c r="I6" s="132"/>
      <c r="J6" s="132"/>
      <c r="K6" s="51"/>
      <c r="L6" s="132"/>
      <c r="M6" s="132"/>
      <c r="N6" s="132"/>
      <c r="O6" s="132"/>
      <c r="P6" s="132"/>
      <c r="Q6" s="132"/>
      <c r="R6" s="51"/>
      <c r="S6" s="132"/>
      <c r="T6" s="132"/>
      <c r="U6" s="132"/>
      <c r="V6" s="132"/>
      <c r="W6" s="132"/>
      <c r="X6" s="132"/>
      <c r="Y6" s="51"/>
      <c r="Z6" s="132"/>
      <c r="AA6" s="132"/>
      <c r="AB6" s="132"/>
      <c r="AC6" s="132"/>
      <c r="AD6" s="132"/>
      <c r="AE6" s="132"/>
    </row>
    <row r="7" spans="1:42" s="134" customFormat="1" ht="30.75" customHeight="1">
      <c r="C7" s="169" t="s">
        <v>103</v>
      </c>
      <c r="D7" s="169"/>
      <c r="E7" s="169"/>
      <c r="F7" s="169"/>
      <c r="G7" s="169"/>
      <c r="H7" s="169"/>
      <c r="I7" s="169"/>
      <c r="J7" s="169"/>
      <c r="K7" s="50"/>
      <c r="L7" s="166" t="s">
        <v>107</v>
      </c>
      <c r="M7" s="166"/>
      <c r="N7" s="166"/>
      <c r="O7" s="166"/>
      <c r="P7" s="166"/>
      <c r="Q7" s="166"/>
      <c r="R7" s="50"/>
      <c r="S7" s="166" t="s">
        <v>106</v>
      </c>
      <c r="T7" s="166"/>
      <c r="U7" s="166"/>
      <c r="V7" s="166"/>
      <c r="W7" s="166"/>
      <c r="X7" s="166"/>
      <c r="Y7" s="50"/>
      <c r="Z7" s="166" t="s">
        <v>109</v>
      </c>
      <c r="AA7" s="166"/>
      <c r="AB7" s="166"/>
      <c r="AC7" s="166"/>
      <c r="AD7" s="166"/>
      <c r="AE7" s="166"/>
    </row>
    <row r="8" spans="1:42" s="23" customFormat="1" ht="46.5" customHeight="1">
      <c r="C8" s="178" t="s">
        <v>67</v>
      </c>
      <c r="D8" s="179" t="s">
        <v>71</v>
      </c>
      <c r="E8" s="176" t="s">
        <v>99</v>
      </c>
      <c r="F8" s="177"/>
      <c r="G8" s="170" t="s">
        <v>100</v>
      </c>
      <c r="H8" s="171"/>
      <c r="I8" s="163" t="s">
        <v>102</v>
      </c>
      <c r="J8" s="172"/>
      <c r="L8" s="176" t="s">
        <v>99</v>
      </c>
      <c r="M8" s="177"/>
      <c r="N8" s="170" t="s">
        <v>100</v>
      </c>
      <c r="O8" s="171"/>
      <c r="P8" s="163" t="s">
        <v>102</v>
      </c>
      <c r="Q8" s="172"/>
      <c r="S8" s="176" t="s">
        <v>99</v>
      </c>
      <c r="T8" s="177"/>
      <c r="U8" s="170" t="s">
        <v>100</v>
      </c>
      <c r="V8" s="171"/>
      <c r="W8" s="163" t="s">
        <v>102</v>
      </c>
      <c r="X8" s="172"/>
      <c r="Z8" s="176" t="s">
        <v>99</v>
      </c>
      <c r="AA8" s="177"/>
      <c r="AB8" s="170" t="s">
        <v>100</v>
      </c>
      <c r="AC8" s="171"/>
      <c r="AD8" s="163" t="s">
        <v>102</v>
      </c>
      <c r="AE8" s="172"/>
    </row>
    <row r="9" spans="1:42" s="52" customFormat="1" ht="60" customHeight="1">
      <c r="C9" s="178"/>
      <c r="D9" s="180"/>
      <c r="E9" s="147" t="s">
        <v>98</v>
      </c>
      <c r="F9" s="147" t="s">
        <v>101</v>
      </c>
      <c r="G9" s="141" t="s">
        <v>98</v>
      </c>
      <c r="H9" s="141" t="s">
        <v>101</v>
      </c>
      <c r="I9" s="131" t="s">
        <v>98</v>
      </c>
      <c r="J9" s="131" t="s">
        <v>101</v>
      </c>
      <c r="L9" s="147" t="s">
        <v>98</v>
      </c>
      <c r="M9" s="147" t="s">
        <v>101</v>
      </c>
      <c r="N9" s="141" t="s">
        <v>98</v>
      </c>
      <c r="O9" s="141" t="s">
        <v>101</v>
      </c>
      <c r="P9" s="131" t="s">
        <v>98</v>
      </c>
      <c r="Q9" s="131" t="s">
        <v>101</v>
      </c>
      <c r="S9" s="147" t="s">
        <v>98</v>
      </c>
      <c r="T9" s="147" t="s">
        <v>101</v>
      </c>
      <c r="U9" s="141" t="s">
        <v>98</v>
      </c>
      <c r="V9" s="141" t="s">
        <v>101</v>
      </c>
      <c r="W9" s="131" t="s">
        <v>98</v>
      </c>
      <c r="X9" s="131" t="s">
        <v>101</v>
      </c>
      <c r="Z9" s="147" t="s">
        <v>98</v>
      </c>
      <c r="AA9" s="147" t="s">
        <v>101</v>
      </c>
      <c r="AB9" s="141" t="s">
        <v>98</v>
      </c>
      <c r="AC9" s="141" t="s">
        <v>101</v>
      </c>
      <c r="AD9" s="131" t="s">
        <v>98</v>
      </c>
      <c r="AE9" s="131" t="s">
        <v>101</v>
      </c>
    </row>
    <row r="10" spans="1:42" ht="24" customHeight="1">
      <c r="A10" s="52"/>
      <c r="B10" s="52"/>
      <c r="C10" s="146"/>
      <c r="D10" s="145" t="s">
        <v>8</v>
      </c>
      <c r="E10" s="139">
        <v>505794</v>
      </c>
      <c r="F10" s="140">
        <v>110.98053950817922</v>
      </c>
      <c r="G10" s="142">
        <v>237540</v>
      </c>
      <c r="H10" s="143">
        <v>112.97739749094889</v>
      </c>
      <c r="I10" s="98">
        <v>268254</v>
      </c>
      <c r="J10" s="112">
        <v>109.21231370268477</v>
      </c>
      <c r="K10" s="35"/>
      <c r="L10" s="139">
        <v>235461</v>
      </c>
      <c r="M10" s="140">
        <v>112.98442204866198</v>
      </c>
      <c r="N10" s="142">
        <v>235004</v>
      </c>
      <c r="O10" s="143">
        <v>112.99091079300779</v>
      </c>
      <c r="P10" s="98">
        <v>457</v>
      </c>
      <c r="Q10" s="112">
        <v>109.64770240700219</v>
      </c>
      <c r="R10" s="35"/>
      <c r="S10" s="139">
        <v>270333</v>
      </c>
      <c r="T10" s="140">
        <v>109.23515072151754</v>
      </c>
      <c r="U10" s="142">
        <v>2536</v>
      </c>
      <c r="V10" s="143">
        <v>111.72515772870662</v>
      </c>
      <c r="W10" s="98">
        <v>267797</v>
      </c>
      <c r="X10" s="112">
        <v>109.21157070467555</v>
      </c>
      <c r="Y10" s="35"/>
      <c r="Z10" s="139">
        <v>7224</v>
      </c>
      <c r="AA10" s="140">
        <v>131.53723698781837</v>
      </c>
      <c r="AB10" s="142">
        <v>5892</v>
      </c>
      <c r="AC10" s="143">
        <v>136.26069246435844</v>
      </c>
      <c r="AD10" s="98">
        <v>1332</v>
      </c>
      <c r="AE10" s="112">
        <v>110.6433933933934</v>
      </c>
      <c r="AF10" s="53"/>
      <c r="AG10" s="53"/>
      <c r="AH10" s="53"/>
      <c r="AI10" s="53"/>
      <c r="AJ10" s="53"/>
      <c r="AK10" s="53"/>
      <c r="AL10" s="53"/>
      <c r="AM10" s="53"/>
      <c r="AN10" s="53"/>
      <c r="AO10" s="90"/>
      <c r="AP10" s="91"/>
    </row>
    <row r="11" spans="1:42" s="23" customFormat="1" ht="15.75" customHeight="1">
      <c r="A11" s="52"/>
      <c r="B11" s="52"/>
      <c r="C11" s="144"/>
      <c r="D11" s="145" t="s">
        <v>81</v>
      </c>
      <c r="E11" s="139">
        <v>94162</v>
      </c>
      <c r="F11" s="140">
        <v>110.99405280261676</v>
      </c>
      <c r="G11" s="142">
        <v>44432</v>
      </c>
      <c r="H11" s="143">
        <v>112.7789656103709</v>
      </c>
      <c r="I11" s="98">
        <v>49730</v>
      </c>
      <c r="J11" s="112">
        <v>109.39929619947718</v>
      </c>
      <c r="K11" s="35"/>
      <c r="L11" s="139">
        <v>44126</v>
      </c>
      <c r="M11" s="140">
        <v>112.78094547432353</v>
      </c>
      <c r="N11" s="142">
        <v>44035</v>
      </c>
      <c r="O11" s="143">
        <v>112.78898603383672</v>
      </c>
      <c r="P11" s="98">
        <v>91</v>
      </c>
      <c r="Q11" s="112">
        <v>108.89010989010988</v>
      </c>
      <c r="R11" s="35"/>
      <c r="S11" s="139">
        <v>50036</v>
      </c>
      <c r="T11" s="140">
        <v>109.41821888240467</v>
      </c>
      <c r="U11" s="142">
        <v>397</v>
      </c>
      <c r="V11" s="143">
        <v>111.66750629722922</v>
      </c>
      <c r="W11" s="98">
        <v>49639</v>
      </c>
      <c r="X11" s="112">
        <v>109.40022965813171</v>
      </c>
      <c r="Y11" s="35"/>
      <c r="Z11" s="139">
        <v>777</v>
      </c>
      <c r="AA11" s="140">
        <v>135.13899613899613</v>
      </c>
      <c r="AB11" s="142">
        <v>711</v>
      </c>
      <c r="AC11" s="143">
        <v>136.90857946554149</v>
      </c>
      <c r="AD11" s="98">
        <v>66</v>
      </c>
      <c r="AE11" s="112">
        <v>116.07575757575758</v>
      </c>
      <c r="AF11" s="53"/>
      <c r="AG11" s="53"/>
      <c r="AH11" s="53"/>
      <c r="AI11" s="53"/>
      <c r="AJ11" s="53"/>
      <c r="AK11" s="53"/>
      <c r="AL11" s="53"/>
      <c r="AM11" s="53"/>
      <c r="AN11" s="53"/>
    </row>
    <row r="12" spans="1:42" ht="15.75">
      <c r="A12" s="52"/>
      <c r="B12" s="52"/>
      <c r="C12" s="100">
        <v>4</v>
      </c>
      <c r="D12" s="113" t="s">
        <v>9</v>
      </c>
      <c r="E12" s="114">
        <v>11283</v>
      </c>
      <c r="F12" s="115">
        <v>110.61127359744749</v>
      </c>
      <c r="G12" s="114">
        <v>4629</v>
      </c>
      <c r="H12" s="115">
        <v>112.23179952473537</v>
      </c>
      <c r="I12" s="114">
        <v>6654</v>
      </c>
      <c r="J12" s="115">
        <v>109.4839194469492</v>
      </c>
      <c r="K12" s="45"/>
      <c r="L12" s="114">
        <v>4602</v>
      </c>
      <c r="M12" s="115">
        <v>112.20621468926554</v>
      </c>
      <c r="N12" s="114">
        <v>4590</v>
      </c>
      <c r="O12" s="115">
        <v>112.23725490196078</v>
      </c>
      <c r="P12" s="114">
        <v>12</v>
      </c>
      <c r="Q12" s="115">
        <v>100.33333333333333</v>
      </c>
      <c r="R12" s="45"/>
      <c r="S12" s="114">
        <v>6681</v>
      </c>
      <c r="T12" s="115">
        <v>109.51264780721449</v>
      </c>
      <c r="U12" s="114">
        <v>39</v>
      </c>
      <c r="V12" s="115">
        <v>111.58974358974359</v>
      </c>
      <c r="W12" s="114">
        <v>6642</v>
      </c>
      <c r="X12" s="115">
        <v>109.50045167118338</v>
      </c>
      <c r="Y12" s="45"/>
      <c r="Z12" s="114">
        <v>69</v>
      </c>
      <c r="AA12" s="115">
        <v>131.78260869565219</v>
      </c>
      <c r="AB12" s="114">
        <v>60</v>
      </c>
      <c r="AC12" s="115">
        <v>133.11666666666667</v>
      </c>
      <c r="AD12" s="114">
        <v>9</v>
      </c>
      <c r="AE12" s="115">
        <v>122.88888888888889</v>
      </c>
      <c r="AF12" s="53"/>
      <c r="AG12" s="53"/>
      <c r="AH12" s="53"/>
      <c r="AI12" s="53"/>
      <c r="AJ12" s="53"/>
      <c r="AK12" s="53"/>
      <c r="AL12" s="53"/>
      <c r="AM12" s="53"/>
      <c r="AN12" s="53"/>
    </row>
    <row r="13" spans="1:42" ht="15.75">
      <c r="A13" s="52"/>
      <c r="B13" s="52"/>
      <c r="C13" s="100">
        <v>11</v>
      </c>
      <c r="D13" s="113" t="s">
        <v>10</v>
      </c>
      <c r="E13" s="114">
        <v>10928</v>
      </c>
      <c r="F13" s="115">
        <v>111.01381771595901</v>
      </c>
      <c r="G13" s="114">
        <v>5332</v>
      </c>
      <c r="H13" s="115">
        <v>112.73424606151538</v>
      </c>
      <c r="I13" s="114">
        <v>5596</v>
      </c>
      <c r="J13" s="115">
        <v>109.37455325232308</v>
      </c>
      <c r="K13" s="45"/>
      <c r="L13" s="114">
        <v>5293</v>
      </c>
      <c r="M13" s="115">
        <v>112.73002078216513</v>
      </c>
      <c r="N13" s="114">
        <v>5288</v>
      </c>
      <c r="O13" s="115">
        <v>112.72938729198185</v>
      </c>
      <c r="P13" s="114">
        <v>5</v>
      </c>
      <c r="Q13" s="115">
        <v>113.4</v>
      </c>
      <c r="R13" s="45"/>
      <c r="S13" s="114">
        <v>5635</v>
      </c>
      <c r="T13" s="115">
        <v>109.40177462289263</v>
      </c>
      <c r="U13" s="114">
        <v>44</v>
      </c>
      <c r="V13" s="115">
        <v>113.31818181818181</v>
      </c>
      <c r="W13" s="114">
        <v>5591</v>
      </c>
      <c r="X13" s="115">
        <v>109.37095331783223</v>
      </c>
      <c r="Y13" s="45"/>
      <c r="Z13" s="114">
        <v>118</v>
      </c>
      <c r="AA13" s="115">
        <v>133.30508474576271</v>
      </c>
      <c r="AB13" s="114">
        <v>107</v>
      </c>
      <c r="AC13" s="115">
        <v>134.18691588785046</v>
      </c>
      <c r="AD13" s="114">
        <v>11</v>
      </c>
      <c r="AE13" s="115">
        <v>124.72727272727273</v>
      </c>
      <c r="AF13" s="53"/>
      <c r="AG13" s="53"/>
      <c r="AH13" s="53"/>
      <c r="AI13" s="53"/>
      <c r="AJ13" s="53"/>
      <c r="AK13" s="53"/>
      <c r="AL13" s="53"/>
      <c r="AM13" s="53"/>
      <c r="AN13" s="53"/>
    </row>
    <row r="14" spans="1:42" ht="15.75">
      <c r="A14" s="52"/>
      <c r="B14" s="52"/>
      <c r="C14" s="100">
        <v>14</v>
      </c>
      <c r="D14" s="113" t="s">
        <v>11</v>
      </c>
      <c r="E14" s="114">
        <v>8871</v>
      </c>
      <c r="F14" s="115">
        <v>111.10089054221621</v>
      </c>
      <c r="G14" s="114">
        <v>4247</v>
      </c>
      <c r="H14" s="115">
        <v>112.93571933129267</v>
      </c>
      <c r="I14" s="114">
        <v>4624</v>
      </c>
      <c r="J14" s="115">
        <v>109.41565743944636</v>
      </c>
      <c r="K14" s="45"/>
      <c r="L14" s="114">
        <v>4216</v>
      </c>
      <c r="M14" s="115">
        <v>112.9608633776091</v>
      </c>
      <c r="N14" s="114">
        <v>4212</v>
      </c>
      <c r="O14" s="115">
        <v>112.96177587844255</v>
      </c>
      <c r="P14" s="114">
        <v>4</v>
      </c>
      <c r="Q14" s="115">
        <v>112</v>
      </c>
      <c r="R14" s="45"/>
      <c r="S14" s="114">
        <v>4655</v>
      </c>
      <c r="T14" s="115">
        <v>109.41632653061224</v>
      </c>
      <c r="U14" s="114">
        <v>35</v>
      </c>
      <c r="V14" s="115">
        <v>109.8</v>
      </c>
      <c r="W14" s="114">
        <v>4620</v>
      </c>
      <c r="X14" s="115">
        <v>109.41341991341992</v>
      </c>
      <c r="Y14" s="45"/>
      <c r="Z14" s="114">
        <v>48</v>
      </c>
      <c r="AA14" s="115">
        <v>130.6875</v>
      </c>
      <c r="AB14" s="114">
        <v>45</v>
      </c>
      <c r="AC14" s="115">
        <v>132.0888888888889</v>
      </c>
      <c r="AD14" s="114">
        <v>3</v>
      </c>
      <c r="AE14" s="115">
        <v>109.66666666666667</v>
      </c>
      <c r="AF14" s="53"/>
      <c r="AG14" s="53"/>
      <c r="AH14" s="53"/>
      <c r="AI14" s="53"/>
      <c r="AJ14" s="53"/>
      <c r="AK14" s="53"/>
      <c r="AL14" s="53"/>
      <c r="AM14" s="53"/>
      <c r="AN14" s="53"/>
      <c r="AO14" s="88"/>
      <c r="AP14" s="89"/>
    </row>
    <row r="15" spans="1:42" ht="15.75">
      <c r="A15" s="52"/>
      <c r="B15" s="52"/>
      <c r="C15" s="100">
        <v>18</v>
      </c>
      <c r="D15" s="113" t="s">
        <v>12</v>
      </c>
      <c r="E15" s="114">
        <v>9987</v>
      </c>
      <c r="F15" s="115">
        <v>110.82206868929609</v>
      </c>
      <c r="G15" s="114">
        <v>4709</v>
      </c>
      <c r="H15" s="115">
        <v>112.84625185814399</v>
      </c>
      <c r="I15" s="114">
        <v>5278</v>
      </c>
      <c r="J15" s="115">
        <v>109.0161045850701</v>
      </c>
      <c r="K15" s="45"/>
      <c r="L15" s="114">
        <v>4672</v>
      </c>
      <c r="M15" s="115">
        <v>112.86729452054794</v>
      </c>
      <c r="N15" s="114">
        <v>4669</v>
      </c>
      <c r="O15" s="115">
        <v>112.86785178839152</v>
      </c>
      <c r="P15" s="114">
        <v>3</v>
      </c>
      <c r="Q15" s="115">
        <v>112</v>
      </c>
      <c r="R15" s="45"/>
      <c r="S15" s="114">
        <v>5315</v>
      </c>
      <c r="T15" s="115">
        <v>109.02427093132644</v>
      </c>
      <c r="U15" s="114">
        <v>40</v>
      </c>
      <c r="V15" s="115">
        <v>110.325</v>
      </c>
      <c r="W15" s="114">
        <v>5275</v>
      </c>
      <c r="X15" s="115">
        <v>109.01440758293839</v>
      </c>
      <c r="Y15" s="45"/>
      <c r="Z15" s="114">
        <v>71</v>
      </c>
      <c r="AA15" s="115">
        <v>135.74647887323943</v>
      </c>
      <c r="AB15" s="114">
        <v>69</v>
      </c>
      <c r="AC15" s="115">
        <v>136.43478260869566</v>
      </c>
      <c r="AD15" s="114">
        <v>2</v>
      </c>
      <c r="AE15" s="115">
        <v>112</v>
      </c>
      <c r="AF15" s="53"/>
      <c r="AG15" s="53"/>
      <c r="AH15" s="53"/>
      <c r="AI15" s="53"/>
      <c r="AJ15" s="53"/>
      <c r="AK15" s="53"/>
      <c r="AL15" s="53"/>
      <c r="AM15" s="53"/>
      <c r="AN15" s="53"/>
      <c r="AO15" s="90"/>
      <c r="AP15" s="91"/>
    </row>
    <row r="16" spans="1:42" ht="15.75">
      <c r="A16" s="52"/>
      <c r="B16" s="52"/>
      <c r="C16" s="100">
        <v>21</v>
      </c>
      <c r="D16" s="113" t="s">
        <v>13</v>
      </c>
      <c r="E16" s="114">
        <v>6430</v>
      </c>
      <c r="F16" s="115">
        <v>111.47262830482116</v>
      </c>
      <c r="G16" s="114">
        <v>2902</v>
      </c>
      <c r="H16" s="115">
        <v>112.8487250172295</v>
      </c>
      <c r="I16" s="114">
        <v>3528</v>
      </c>
      <c r="J16" s="115">
        <v>110.3407029478458</v>
      </c>
      <c r="K16" s="45"/>
      <c r="L16" s="114">
        <v>2891</v>
      </c>
      <c r="M16" s="115">
        <v>112.84711172604635</v>
      </c>
      <c r="N16" s="114">
        <v>2883</v>
      </c>
      <c r="O16" s="115">
        <v>112.84946236559139</v>
      </c>
      <c r="P16" s="114">
        <v>8</v>
      </c>
      <c r="Q16" s="115">
        <v>112</v>
      </c>
      <c r="R16" s="45"/>
      <c r="S16" s="114">
        <v>3539</v>
      </c>
      <c r="T16" s="115">
        <v>110.34981633229727</v>
      </c>
      <c r="U16" s="114">
        <v>19</v>
      </c>
      <c r="V16" s="115">
        <v>112.73684210526316</v>
      </c>
      <c r="W16" s="114">
        <v>3520</v>
      </c>
      <c r="X16" s="115">
        <v>110.33693181818182</v>
      </c>
      <c r="Y16" s="45"/>
      <c r="Z16" s="114">
        <v>37</v>
      </c>
      <c r="AA16" s="115">
        <v>147.02702702702703</v>
      </c>
      <c r="AB16" s="114">
        <v>36</v>
      </c>
      <c r="AC16" s="115">
        <v>148</v>
      </c>
      <c r="AD16" s="114">
        <v>1</v>
      </c>
      <c r="AE16" s="115">
        <v>112</v>
      </c>
      <c r="AF16" s="53"/>
      <c r="AG16" s="53"/>
      <c r="AH16" s="53"/>
      <c r="AI16" s="53"/>
      <c r="AJ16" s="53"/>
      <c r="AK16" s="53"/>
      <c r="AL16" s="53"/>
      <c r="AM16" s="53"/>
      <c r="AN16" s="53"/>
      <c r="AO16" s="90"/>
      <c r="AP16" s="91"/>
    </row>
    <row r="17" spans="1:42" ht="15.75">
      <c r="A17" s="52"/>
      <c r="B17" s="52"/>
      <c r="C17" s="100">
        <v>23</v>
      </c>
      <c r="D17" s="113" t="s">
        <v>14</v>
      </c>
      <c r="E17" s="114">
        <v>6913</v>
      </c>
      <c r="F17" s="115">
        <v>110.62621148560683</v>
      </c>
      <c r="G17" s="114">
        <v>3155</v>
      </c>
      <c r="H17" s="115">
        <v>112.73502377179081</v>
      </c>
      <c r="I17" s="114">
        <v>3758</v>
      </c>
      <c r="J17" s="115">
        <v>108.85577434805748</v>
      </c>
      <c r="K17" s="45"/>
      <c r="L17" s="114">
        <v>3142</v>
      </c>
      <c r="M17" s="115">
        <v>112.63462762571611</v>
      </c>
      <c r="N17" s="114">
        <v>3129</v>
      </c>
      <c r="O17" s="115">
        <v>112.69862575902845</v>
      </c>
      <c r="P17" s="114">
        <v>13</v>
      </c>
      <c r="Q17" s="115">
        <v>97.230769230769226</v>
      </c>
      <c r="R17" s="45"/>
      <c r="S17" s="114">
        <v>3771</v>
      </c>
      <c r="T17" s="115">
        <v>108.95279766640148</v>
      </c>
      <c r="U17" s="114">
        <v>26</v>
      </c>
      <c r="V17" s="115">
        <v>117.11538461538461</v>
      </c>
      <c r="W17" s="114">
        <v>3745</v>
      </c>
      <c r="X17" s="115">
        <v>108.89612817089453</v>
      </c>
      <c r="Y17" s="45"/>
      <c r="Z17" s="114">
        <v>28</v>
      </c>
      <c r="AA17" s="115">
        <v>135.07142857142858</v>
      </c>
      <c r="AB17" s="114">
        <v>26</v>
      </c>
      <c r="AC17" s="115">
        <v>136.84615384615384</v>
      </c>
      <c r="AD17" s="114">
        <v>2</v>
      </c>
      <c r="AE17" s="115">
        <v>112</v>
      </c>
      <c r="AF17" s="53"/>
      <c r="AG17" s="53"/>
      <c r="AH17" s="53"/>
      <c r="AI17" s="53"/>
      <c r="AJ17" s="53"/>
      <c r="AK17" s="53"/>
      <c r="AL17" s="53"/>
      <c r="AM17" s="53"/>
      <c r="AN17" s="53"/>
      <c r="AO17" s="90"/>
      <c r="AP17" s="91"/>
    </row>
    <row r="18" spans="1:42" ht="15.75">
      <c r="A18" s="52"/>
      <c r="B18" s="52"/>
      <c r="C18" s="100">
        <v>29</v>
      </c>
      <c r="D18" s="113" t="s">
        <v>15</v>
      </c>
      <c r="E18" s="114">
        <v>17158</v>
      </c>
      <c r="F18" s="115">
        <v>110.72403543536542</v>
      </c>
      <c r="G18" s="114">
        <v>8379</v>
      </c>
      <c r="H18" s="115">
        <v>112.84210526315789</v>
      </c>
      <c r="I18" s="114">
        <v>8779</v>
      </c>
      <c r="J18" s="115">
        <v>108.70247180772297</v>
      </c>
      <c r="K18" s="45"/>
      <c r="L18" s="114">
        <v>8317</v>
      </c>
      <c r="M18" s="115">
        <v>112.84621858843333</v>
      </c>
      <c r="N18" s="114">
        <v>8286</v>
      </c>
      <c r="O18" s="115">
        <v>112.8451605117065</v>
      </c>
      <c r="P18" s="114">
        <v>31</v>
      </c>
      <c r="Q18" s="115">
        <v>113.12903225806451</v>
      </c>
      <c r="R18" s="45"/>
      <c r="S18" s="114">
        <v>8841</v>
      </c>
      <c r="T18" s="115">
        <v>108.72763262074426</v>
      </c>
      <c r="U18" s="114">
        <v>93</v>
      </c>
      <c r="V18" s="115">
        <v>112.56989247311827</v>
      </c>
      <c r="W18" s="114">
        <v>8748</v>
      </c>
      <c r="X18" s="115">
        <v>108.68678555098309</v>
      </c>
      <c r="Y18" s="45"/>
      <c r="Z18" s="114">
        <v>204</v>
      </c>
      <c r="AA18" s="115">
        <v>137.8235294117647</v>
      </c>
      <c r="AB18" s="114">
        <v>176</v>
      </c>
      <c r="AC18" s="115">
        <v>142.19318181818181</v>
      </c>
      <c r="AD18" s="114">
        <v>28</v>
      </c>
      <c r="AE18" s="115">
        <v>110.35714285714286</v>
      </c>
      <c r="AF18" s="53"/>
      <c r="AG18" s="53"/>
      <c r="AH18" s="53"/>
      <c r="AI18" s="53"/>
      <c r="AJ18" s="53"/>
      <c r="AK18" s="53"/>
      <c r="AL18" s="53"/>
      <c r="AM18" s="53"/>
      <c r="AN18" s="53"/>
      <c r="AO18" s="90"/>
      <c r="AP18" s="91"/>
    </row>
    <row r="19" spans="1:42" ht="15.75">
      <c r="A19" s="52"/>
      <c r="B19" s="52"/>
      <c r="C19" s="100">
        <v>41</v>
      </c>
      <c r="D19" s="113" t="s">
        <v>16</v>
      </c>
      <c r="E19" s="114">
        <v>22592</v>
      </c>
      <c r="F19" s="115">
        <v>111.39115616147309</v>
      </c>
      <c r="G19" s="114">
        <v>11079</v>
      </c>
      <c r="H19" s="115">
        <v>112.88690315010381</v>
      </c>
      <c r="I19" s="114">
        <v>11513</v>
      </c>
      <c r="J19" s="115">
        <v>109.95179362459828</v>
      </c>
      <c r="K19" s="45"/>
      <c r="L19" s="114">
        <v>10993</v>
      </c>
      <c r="M19" s="115">
        <v>112.91540070954244</v>
      </c>
      <c r="N19" s="114">
        <v>10978</v>
      </c>
      <c r="O19" s="115">
        <v>112.91601384587356</v>
      </c>
      <c r="P19" s="114">
        <v>15</v>
      </c>
      <c r="Q19" s="115">
        <v>112.46666666666667</v>
      </c>
      <c r="R19" s="45"/>
      <c r="S19" s="114">
        <v>11599</v>
      </c>
      <c r="T19" s="115">
        <v>109.9465471161307</v>
      </c>
      <c r="U19" s="114">
        <v>101</v>
      </c>
      <c r="V19" s="115">
        <v>109.72277227722772</v>
      </c>
      <c r="W19" s="114">
        <v>11498</v>
      </c>
      <c r="X19" s="115">
        <v>109.94851278483215</v>
      </c>
      <c r="Y19" s="45"/>
      <c r="Z19" s="114">
        <v>202</v>
      </c>
      <c r="AA19" s="115">
        <v>133.32178217821783</v>
      </c>
      <c r="AB19" s="114">
        <v>192</v>
      </c>
      <c r="AC19" s="115">
        <v>133.99479166666666</v>
      </c>
      <c r="AD19" s="114">
        <v>10</v>
      </c>
      <c r="AE19" s="115">
        <v>120.4</v>
      </c>
      <c r="AF19" s="53"/>
      <c r="AG19" s="53"/>
      <c r="AH19" s="53"/>
      <c r="AI19" s="53"/>
      <c r="AJ19" s="53"/>
      <c r="AK19" s="53"/>
      <c r="AL19" s="53"/>
      <c r="AM19" s="53"/>
      <c r="AN19" s="53"/>
      <c r="AO19" s="90"/>
      <c r="AP19" s="91"/>
    </row>
    <row r="20" spans="1:42" s="23" customFormat="1" ht="15.75">
      <c r="A20" s="52"/>
      <c r="B20" s="52"/>
      <c r="C20" s="146"/>
      <c r="D20" s="145" t="s">
        <v>82</v>
      </c>
      <c r="E20" s="139">
        <v>14642</v>
      </c>
      <c r="F20" s="140">
        <v>110.90773118426445</v>
      </c>
      <c r="G20" s="142">
        <v>6471</v>
      </c>
      <c r="H20" s="143">
        <v>112.85504558800804</v>
      </c>
      <c r="I20" s="98">
        <v>8171</v>
      </c>
      <c r="J20" s="112">
        <v>109.36556113082854</v>
      </c>
      <c r="K20" s="35"/>
      <c r="L20" s="139">
        <v>6428</v>
      </c>
      <c r="M20" s="140">
        <v>112.85189794648413</v>
      </c>
      <c r="N20" s="142">
        <v>6417</v>
      </c>
      <c r="O20" s="143">
        <v>112.87096774193549</v>
      </c>
      <c r="P20" s="98">
        <v>11</v>
      </c>
      <c r="Q20" s="112">
        <v>101.72727272727273</v>
      </c>
      <c r="R20" s="35"/>
      <c r="S20" s="139">
        <v>8214</v>
      </c>
      <c r="T20" s="140">
        <v>109.38629169710251</v>
      </c>
      <c r="U20" s="142">
        <v>54</v>
      </c>
      <c r="V20" s="143">
        <v>110.96296296296296</v>
      </c>
      <c r="W20" s="98">
        <v>8160</v>
      </c>
      <c r="X20" s="112">
        <v>109.37585784313725</v>
      </c>
      <c r="Y20" s="35"/>
      <c r="Z20" s="139">
        <v>169</v>
      </c>
      <c r="AA20" s="140">
        <v>124.66863905325444</v>
      </c>
      <c r="AB20" s="142">
        <v>132</v>
      </c>
      <c r="AC20" s="143">
        <v>128.06060606060606</v>
      </c>
      <c r="AD20" s="98">
        <v>37</v>
      </c>
      <c r="AE20" s="112">
        <v>112.56756756756756</v>
      </c>
      <c r="AF20" s="53"/>
      <c r="AG20" s="53"/>
      <c r="AH20" s="53"/>
      <c r="AI20" s="53"/>
      <c r="AJ20" s="53"/>
      <c r="AK20" s="53"/>
      <c r="AL20" s="53"/>
      <c r="AM20" s="53"/>
      <c r="AN20" s="53"/>
      <c r="AO20" s="90"/>
      <c r="AP20" s="91"/>
    </row>
    <row r="21" spans="1:42" ht="15.75">
      <c r="A21" s="52"/>
      <c r="B21" s="52"/>
      <c r="C21" s="105">
        <v>22</v>
      </c>
      <c r="D21" s="113" t="s">
        <v>17</v>
      </c>
      <c r="E21" s="114">
        <v>2875</v>
      </c>
      <c r="F21" s="115">
        <v>110.40139130434783</v>
      </c>
      <c r="G21" s="114">
        <v>1130</v>
      </c>
      <c r="H21" s="115">
        <v>112.21592920353983</v>
      </c>
      <c r="I21" s="114">
        <v>1745</v>
      </c>
      <c r="J21" s="115">
        <v>109.22636103151862</v>
      </c>
      <c r="K21" s="45"/>
      <c r="L21" s="114">
        <v>1120</v>
      </c>
      <c r="M21" s="115">
        <v>112.18035714285715</v>
      </c>
      <c r="N21" s="114">
        <v>1118</v>
      </c>
      <c r="O21" s="115">
        <v>112.21824686940965</v>
      </c>
      <c r="P21" s="114">
        <v>2</v>
      </c>
      <c r="Q21" s="115">
        <v>91</v>
      </c>
      <c r="R21" s="45"/>
      <c r="S21" s="114">
        <v>1755</v>
      </c>
      <c r="T21" s="115">
        <v>109.26609686609686</v>
      </c>
      <c r="U21" s="114">
        <v>12</v>
      </c>
      <c r="V21" s="115">
        <v>112</v>
      </c>
      <c r="W21" s="114">
        <v>1743</v>
      </c>
      <c r="X21" s="115">
        <v>109.24727481353987</v>
      </c>
      <c r="Y21" s="45"/>
      <c r="Z21" s="114">
        <v>17</v>
      </c>
      <c r="AA21" s="115">
        <v>113.41176470588235</v>
      </c>
      <c r="AB21" s="114">
        <v>14</v>
      </c>
      <c r="AC21" s="115">
        <v>113.71428571428571</v>
      </c>
      <c r="AD21" s="114">
        <v>3</v>
      </c>
      <c r="AE21" s="115">
        <v>112</v>
      </c>
      <c r="AF21" s="53"/>
      <c r="AG21" s="53"/>
      <c r="AH21" s="53"/>
      <c r="AI21" s="53"/>
      <c r="AJ21" s="53"/>
      <c r="AK21" s="53"/>
      <c r="AL21" s="53"/>
      <c r="AM21" s="53"/>
      <c r="AN21" s="53"/>
      <c r="AO21" s="90"/>
      <c r="AP21" s="91"/>
    </row>
    <row r="22" spans="1:42" ht="15.75">
      <c r="A22" s="52"/>
      <c r="B22" s="52"/>
      <c r="C22" s="105">
        <v>44</v>
      </c>
      <c r="D22" s="113" t="s">
        <v>18</v>
      </c>
      <c r="E22" s="114">
        <v>1555</v>
      </c>
      <c r="F22" s="115">
        <v>111.10868167202572</v>
      </c>
      <c r="G22" s="114">
        <v>676</v>
      </c>
      <c r="H22" s="115">
        <v>113.12278106508876</v>
      </c>
      <c r="I22" s="114">
        <v>879</v>
      </c>
      <c r="J22" s="115">
        <v>109.55972696245733</v>
      </c>
      <c r="K22" s="45"/>
      <c r="L22" s="114">
        <v>673</v>
      </c>
      <c r="M22" s="115">
        <v>113.12630014858841</v>
      </c>
      <c r="N22" s="114">
        <v>670</v>
      </c>
      <c r="O22" s="115">
        <v>113.14328358208955</v>
      </c>
      <c r="P22" s="114">
        <v>3</v>
      </c>
      <c r="Q22" s="115">
        <v>109.33333333333333</v>
      </c>
      <c r="R22" s="45"/>
      <c r="S22" s="114">
        <v>882</v>
      </c>
      <c r="T22" s="115">
        <v>109.56916099773242</v>
      </c>
      <c r="U22" s="114">
        <v>6</v>
      </c>
      <c r="V22" s="115">
        <v>110.83333333333333</v>
      </c>
      <c r="W22" s="114">
        <v>876</v>
      </c>
      <c r="X22" s="115">
        <v>109.56050228310502</v>
      </c>
      <c r="Y22" s="45"/>
      <c r="Z22" s="114">
        <v>20</v>
      </c>
      <c r="AA22" s="115">
        <v>126</v>
      </c>
      <c r="AB22" s="114">
        <v>18</v>
      </c>
      <c r="AC22" s="115">
        <v>127.55555555555556</v>
      </c>
      <c r="AD22" s="114">
        <v>2</v>
      </c>
      <c r="AE22" s="115">
        <v>112</v>
      </c>
      <c r="AF22" s="53"/>
      <c r="AG22" s="53"/>
      <c r="AH22" s="53"/>
      <c r="AI22" s="53"/>
      <c r="AJ22" s="53"/>
      <c r="AK22" s="53"/>
      <c r="AL22" s="53"/>
      <c r="AM22" s="53"/>
      <c r="AN22" s="53"/>
      <c r="AO22" s="90"/>
      <c r="AP22" s="91"/>
    </row>
    <row r="23" spans="1:42" ht="15.75">
      <c r="A23" s="52"/>
      <c r="B23" s="52"/>
      <c r="C23" s="105">
        <v>50</v>
      </c>
      <c r="D23" s="113" t="s">
        <v>19</v>
      </c>
      <c r="E23" s="114">
        <v>10212</v>
      </c>
      <c r="F23" s="115">
        <v>111.01968272620446</v>
      </c>
      <c r="G23" s="114">
        <v>4665</v>
      </c>
      <c r="H23" s="115">
        <v>112.97106109324758</v>
      </c>
      <c r="I23" s="114">
        <v>5547</v>
      </c>
      <c r="J23" s="115">
        <v>109.37858301784749</v>
      </c>
      <c r="K23" s="45"/>
      <c r="L23" s="114">
        <v>4635</v>
      </c>
      <c r="M23" s="115">
        <v>112.97432578209278</v>
      </c>
      <c r="N23" s="114">
        <v>4629</v>
      </c>
      <c r="O23" s="115">
        <v>112.98919853100021</v>
      </c>
      <c r="P23" s="114">
        <v>6</v>
      </c>
      <c r="Q23" s="115">
        <v>101.5</v>
      </c>
      <c r="R23" s="45"/>
      <c r="S23" s="114">
        <v>5577</v>
      </c>
      <c r="T23" s="115">
        <v>109.39519454904071</v>
      </c>
      <c r="U23" s="114">
        <v>36</v>
      </c>
      <c r="V23" s="115">
        <v>110.63888888888889</v>
      </c>
      <c r="W23" s="114">
        <v>5541</v>
      </c>
      <c r="X23" s="115">
        <v>109.38711423930698</v>
      </c>
      <c r="Y23" s="45"/>
      <c r="Z23" s="114">
        <v>132</v>
      </c>
      <c r="AA23" s="115">
        <v>125.91666666666667</v>
      </c>
      <c r="AB23" s="114">
        <v>100</v>
      </c>
      <c r="AC23" s="115">
        <v>130.16</v>
      </c>
      <c r="AD23" s="114">
        <v>32</v>
      </c>
      <c r="AE23" s="115">
        <v>112.65625</v>
      </c>
      <c r="AF23" s="53"/>
      <c r="AG23" s="53"/>
      <c r="AH23" s="53"/>
      <c r="AI23" s="53"/>
      <c r="AJ23" s="53"/>
      <c r="AK23" s="53"/>
      <c r="AL23" s="53"/>
      <c r="AM23" s="53"/>
      <c r="AN23" s="53"/>
      <c r="AO23" s="88"/>
      <c r="AP23" s="89"/>
    </row>
    <row r="24" spans="1:42" s="23" customFormat="1" ht="15.75">
      <c r="A24" s="52"/>
      <c r="B24" s="52"/>
      <c r="C24" s="146">
        <v>33</v>
      </c>
      <c r="D24" s="145" t="s">
        <v>83</v>
      </c>
      <c r="E24" s="139">
        <v>7086</v>
      </c>
      <c r="F24" s="140">
        <v>110.85111487440022</v>
      </c>
      <c r="G24" s="142">
        <v>3439</v>
      </c>
      <c r="H24" s="143">
        <v>112.87089270136667</v>
      </c>
      <c r="I24" s="98">
        <v>3647</v>
      </c>
      <c r="J24" s="112">
        <v>108.94653139566768</v>
      </c>
      <c r="K24" s="35"/>
      <c r="L24" s="139">
        <v>3418</v>
      </c>
      <c r="M24" s="140">
        <v>112.89877121123465</v>
      </c>
      <c r="N24" s="142">
        <v>3414</v>
      </c>
      <c r="O24" s="143">
        <v>112.92852958406561</v>
      </c>
      <c r="P24" s="98">
        <v>4</v>
      </c>
      <c r="Q24" s="112">
        <v>87.5</v>
      </c>
      <c r="R24" s="35"/>
      <c r="S24" s="139">
        <v>3668</v>
      </c>
      <c r="T24" s="140">
        <v>108.94302071973827</v>
      </c>
      <c r="U24" s="142">
        <v>25</v>
      </c>
      <c r="V24" s="143">
        <v>105</v>
      </c>
      <c r="W24" s="98">
        <v>3643</v>
      </c>
      <c r="X24" s="112">
        <v>108.97007960472138</v>
      </c>
      <c r="Y24" s="35"/>
      <c r="Z24" s="139">
        <v>93</v>
      </c>
      <c r="AA24" s="140">
        <v>142.48387096774192</v>
      </c>
      <c r="AB24" s="142">
        <v>89</v>
      </c>
      <c r="AC24" s="143">
        <v>143.85393258426967</v>
      </c>
      <c r="AD24" s="98">
        <v>4</v>
      </c>
      <c r="AE24" s="112">
        <v>112</v>
      </c>
      <c r="AF24" s="53"/>
      <c r="AG24" s="53"/>
      <c r="AH24" s="53"/>
      <c r="AI24" s="53"/>
      <c r="AJ24" s="53"/>
      <c r="AK24" s="53"/>
      <c r="AL24" s="53"/>
      <c r="AM24" s="53"/>
      <c r="AN24" s="53"/>
      <c r="AO24" s="90"/>
      <c r="AP24" s="91"/>
    </row>
    <row r="25" spans="1:42" s="23" customFormat="1" ht="15.75">
      <c r="A25" s="52"/>
      <c r="B25" s="52"/>
      <c r="C25" s="146">
        <v>7</v>
      </c>
      <c r="D25" s="145" t="s">
        <v>84</v>
      </c>
      <c r="E25" s="139">
        <v>14685</v>
      </c>
      <c r="F25" s="140">
        <v>110.80517534899558</v>
      </c>
      <c r="G25" s="142">
        <v>6911</v>
      </c>
      <c r="H25" s="143">
        <v>112.89104326436116</v>
      </c>
      <c r="I25" s="98">
        <v>7774</v>
      </c>
      <c r="J25" s="112">
        <v>108.95086184718292</v>
      </c>
      <c r="K25" s="35"/>
      <c r="L25" s="139">
        <v>6824</v>
      </c>
      <c r="M25" s="140">
        <v>112.95779601406799</v>
      </c>
      <c r="N25" s="142">
        <v>6814</v>
      </c>
      <c r="O25" s="143">
        <v>112.95920164367479</v>
      </c>
      <c r="P25" s="98">
        <v>10</v>
      </c>
      <c r="Q25" s="112">
        <v>112</v>
      </c>
      <c r="R25" s="35"/>
      <c r="S25" s="139">
        <v>7861</v>
      </c>
      <c r="T25" s="140">
        <v>108.93652207098333</v>
      </c>
      <c r="U25" s="142">
        <v>97</v>
      </c>
      <c r="V25" s="143">
        <v>108.10309278350516</v>
      </c>
      <c r="W25" s="98">
        <v>7764</v>
      </c>
      <c r="X25" s="112">
        <v>108.94693456980937</v>
      </c>
      <c r="Y25" s="35"/>
      <c r="Z25" s="139">
        <v>261</v>
      </c>
      <c r="AA25" s="140">
        <v>133.70114942528735</v>
      </c>
      <c r="AB25" s="142">
        <v>203</v>
      </c>
      <c r="AC25" s="143">
        <v>139.93596059113301</v>
      </c>
      <c r="AD25" s="98">
        <v>58</v>
      </c>
      <c r="AE25" s="112">
        <v>111.87931034482759</v>
      </c>
      <c r="AF25" s="53"/>
      <c r="AG25" s="53"/>
      <c r="AH25" s="53"/>
      <c r="AI25" s="53"/>
      <c r="AJ25" s="53"/>
      <c r="AK25" s="53"/>
      <c r="AL25" s="53"/>
      <c r="AM25" s="53"/>
      <c r="AN25" s="53"/>
      <c r="AO25" s="90"/>
      <c r="AP25" s="91"/>
    </row>
    <row r="26" spans="1:42" s="23" customFormat="1" ht="15.75">
      <c r="A26" s="52"/>
      <c r="B26" s="52"/>
      <c r="C26" s="146"/>
      <c r="D26" s="145" t="s">
        <v>86</v>
      </c>
      <c r="E26" s="139">
        <v>17763</v>
      </c>
      <c r="F26" s="140">
        <v>111.06856949839555</v>
      </c>
      <c r="G26" s="142">
        <v>8708</v>
      </c>
      <c r="H26" s="143">
        <v>113.08348644924207</v>
      </c>
      <c r="I26" s="98">
        <v>9055</v>
      </c>
      <c r="J26" s="112">
        <v>109.13086692435118</v>
      </c>
      <c r="K26" s="35"/>
      <c r="L26" s="139">
        <v>8620</v>
      </c>
      <c r="M26" s="140">
        <v>113.10313225058005</v>
      </c>
      <c r="N26" s="142">
        <v>8592</v>
      </c>
      <c r="O26" s="143">
        <v>113.11394320297951</v>
      </c>
      <c r="P26" s="98">
        <v>28</v>
      </c>
      <c r="Q26" s="112">
        <v>109.78571428571429</v>
      </c>
      <c r="R26" s="35"/>
      <c r="S26" s="139">
        <v>9143</v>
      </c>
      <c r="T26" s="140">
        <v>109.1503882751832</v>
      </c>
      <c r="U26" s="142">
        <v>116</v>
      </c>
      <c r="V26" s="143">
        <v>110.82758620689656</v>
      </c>
      <c r="W26" s="98">
        <v>9027</v>
      </c>
      <c r="X26" s="112">
        <v>109.12883571507699</v>
      </c>
      <c r="Y26" s="35"/>
      <c r="Z26" s="139">
        <v>335</v>
      </c>
      <c r="AA26" s="140">
        <v>129.27462686567165</v>
      </c>
      <c r="AB26" s="142">
        <v>288</v>
      </c>
      <c r="AC26" s="143">
        <v>132.33680555555554</v>
      </c>
      <c r="AD26" s="98">
        <v>47</v>
      </c>
      <c r="AE26" s="112">
        <v>110.51063829787235</v>
      </c>
      <c r="AF26" s="53"/>
      <c r="AG26" s="53"/>
      <c r="AH26" s="53"/>
      <c r="AI26" s="53"/>
      <c r="AJ26" s="53"/>
      <c r="AK26" s="53"/>
      <c r="AL26" s="53"/>
      <c r="AM26" s="53"/>
      <c r="AN26" s="53"/>
      <c r="AO26" s="90"/>
      <c r="AP26" s="91"/>
    </row>
    <row r="27" spans="1:42" ht="15.75">
      <c r="A27" s="52"/>
      <c r="B27" s="52"/>
      <c r="C27" s="105">
        <v>35</v>
      </c>
      <c r="D27" s="113" t="s">
        <v>20</v>
      </c>
      <c r="E27" s="114">
        <v>9482</v>
      </c>
      <c r="F27" s="115">
        <v>111.25880615903817</v>
      </c>
      <c r="G27" s="114">
        <v>4597</v>
      </c>
      <c r="H27" s="115">
        <v>113.30345877746356</v>
      </c>
      <c r="I27" s="114">
        <v>4885</v>
      </c>
      <c r="J27" s="115">
        <v>109.33469805527123</v>
      </c>
      <c r="K27" s="45"/>
      <c r="L27" s="114">
        <v>4553</v>
      </c>
      <c r="M27" s="115">
        <v>113.31298045244894</v>
      </c>
      <c r="N27" s="114">
        <v>4531</v>
      </c>
      <c r="O27" s="115">
        <v>113.33325976605606</v>
      </c>
      <c r="P27" s="114">
        <v>22</v>
      </c>
      <c r="Q27" s="115">
        <v>109.13636363636364</v>
      </c>
      <c r="R27" s="45"/>
      <c r="S27" s="114">
        <v>4929</v>
      </c>
      <c r="T27" s="115">
        <v>109.36133089876243</v>
      </c>
      <c r="U27" s="114">
        <v>66</v>
      </c>
      <c r="V27" s="115">
        <v>111.25757575757575</v>
      </c>
      <c r="W27" s="114">
        <v>4863</v>
      </c>
      <c r="X27" s="115">
        <v>109.33559531153608</v>
      </c>
      <c r="Y27" s="45"/>
      <c r="Z27" s="114">
        <v>180</v>
      </c>
      <c r="AA27" s="115">
        <v>131.42222222222222</v>
      </c>
      <c r="AB27" s="114">
        <v>157</v>
      </c>
      <c r="AC27" s="115">
        <v>134.17834394904457</v>
      </c>
      <c r="AD27" s="114">
        <v>23</v>
      </c>
      <c r="AE27" s="115">
        <v>112.60869565217391</v>
      </c>
      <c r="AF27" s="53"/>
      <c r="AG27" s="53"/>
      <c r="AH27" s="53"/>
      <c r="AI27" s="53"/>
      <c r="AJ27" s="53"/>
      <c r="AK27" s="53"/>
      <c r="AL27" s="53"/>
      <c r="AM27" s="53"/>
      <c r="AN27" s="53"/>
      <c r="AO27" s="88"/>
      <c r="AP27" s="89"/>
    </row>
    <row r="28" spans="1:42" ht="15.75">
      <c r="A28" s="52"/>
      <c r="B28" s="52"/>
      <c r="C28" s="105">
        <v>38</v>
      </c>
      <c r="D28" s="113" t="s">
        <v>21</v>
      </c>
      <c r="E28" s="114">
        <v>8281</v>
      </c>
      <c r="F28" s="115">
        <v>110.85074266392948</v>
      </c>
      <c r="G28" s="114">
        <v>4111</v>
      </c>
      <c r="H28" s="115">
        <v>112.83750912186815</v>
      </c>
      <c r="I28" s="114">
        <v>4170</v>
      </c>
      <c r="J28" s="115">
        <v>108.89208633093526</v>
      </c>
      <c r="K28" s="45"/>
      <c r="L28" s="114">
        <v>4067</v>
      </c>
      <c r="M28" s="115">
        <v>112.86820752397344</v>
      </c>
      <c r="N28" s="114">
        <v>4061</v>
      </c>
      <c r="O28" s="115">
        <v>112.8692440285644</v>
      </c>
      <c r="P28" s="114">
        <v>6</v>
      </c>
      <c r="Q28" s="115">
        <v>112.16666666666667</v>
      </c>
      <c r="R28" s="45"/>
      <c r="S28" s="114">
        <v>4214</v>
      </c>
      <c r="T28" s="115">
        <v>108.90365448504983</v>
      </c>
      <c r="U28" s="114">
        <v>50</v>
      </c>
      <c r="V28" s="115">
        <v>110.26</v>
      </c>
      <c r="W28" s="114">
        <v>4164</v>
      </c>
      <c r="X28" s="115">
        <v>108.8873679154659</v>
      </c>
      <c r="Y28" s="45"/>
      <c r="Z28" s="114">
        <v>155</v>
      </c>
      <c r="AA28" s="115">
        <v>126.78064516129032</v>
      </c>
      <c r="AB28" s="114">
        <v>131</v>
      </c>
      <c r="AC28" s="115">
        <v>130.12977099236642</v>
      </c>
      <c r="AD28" s="114">
        <v>24</v>
      </c>
      <c r="AE28" s="115">
        <v>108.5</v>
      </c>
      <c r="AF28" s="53"/>
      <c r="AG28" s="53"/>
      <c r="AH28" s="53"/>
      <c r="AI28" s="53"/>
      <c r="AJ28" s="53"/>
      <c r="AK28" s="53"/>
      <c r="AL28" s="53"/>
      <c r="AM28" s="53"/>
      <c r="AN28" s="53"/>
      <c r="AO28" s="88"/>
      <c r="AP28" s="89"/>
    </row>
    <row r="29" spans="1:42" s="23" customFormat="1" ht="15.75">
      <c r="A29" s="52"/>
      <c r="B29" s="52"/>
      <c r="C29" s="146">
        <v>39</v>
      </c>
      <c r="D29" s="145" t="s">
        <v>87</v>
      </c>
      <c r="E29" s="139">
        <v>4942</v>
      </c>
      <c r="F29" s="140">
        <v>110.94010522055848</v>
      </c>
      <c r="G29" s="142">
        <v>2377</v>
      </c>
      <c r="H29" s="143">
        <v>113.04038704249054</v>
      </c>
      <c r="I29" s="98">
        <v>2565</v>
      </c>
      <c r="J29" s="112">
        <v>108.99376218323587</v>
      </c>
      <c r="K29" s="35"/>
      <c r="L29" s="139">
        <v>2370</v>
      </c>
      <c r="M29" s="140">
        <v>113.02869198312236</v>
      </c>
      <c r="N29" s="142">
        <v>2362</v>
      </c>
      <c r="O29" s="143">
        <v>113.03217612193056</v>
      </c>
      <c r="P29" s="98">
        <v>8</v>
      </c>
      <c r="Q29" s="112">
        <v>112</v>
      </c>
      <c r="R29" s="35"/>
      <c r="S29" s="139">
        <v>2572</v>
      </c>
      <c r="T29" s="140">
        <v>109.01555209953344</v>
      </c>
      <c r="U29" s="142">
        <v>15</v>
      </c>
      <c r="V29" s="143">
        <v>114.33333333333333</v>
      </c>
      <c r="W29" s="98">
        <v>2557</v>
      </c>
      <c r="X29" s="112">
        <v>108.98435666797027</v>
      </c>
      <c r="Y29" s="35"/>
      <c r="Z29" s="139">
        <v>53</v>
      </c>
      <c r="AA29" s="140">
        <v>141</v>
      </c>
      <c r="AB29" s="142">
        <v>51</v>
      </c>
      <c r="AC29" s="143">
        <v>142.8235294117647</v>
      </c>
      <c r="AD29" s="98">
        <v>2</v>
      </c>
      <c r="AE29" s="112">
        <v>94.5</v>
      </c>
      <c r="AF29" s="53"/>
      <c r="AG29" s="53"/>
      <c r="AH29" s="53"/>
      <c r="AI29" s="53"/>
      <c r="AJ29" s="53"/>
      <c r="AK29" s="53"/>
      <c r="AL29" s="53"/>
      <c r="AM29" s="53"/>
      <c r="AN29" s="53"/>
      <c r="AO29" s="88"/>
      <c r="AP29" s="89"/>
    </row>
    <row r="30" spans="1:42" s="23" customFormat="1" ht="15.75">
      <c r="A30" s="52"/>
      <c r="B30" s="52"/>
      <c r="C30" s="146"/>
      <c r="D30" s="145" t="s">
        <v>88</v>
      </c>
      <c r="E30" s="139">
        <v>20419</v>
      </c>
      <c r="F30" s="140">
        <v>110.86698663009942</v>
      </c>
      <c r="G30" s="142">
        <v>9651</v>
      </c>
      <c r="H30" s="143">
        <v>113.13418298621905</v>
      </c>
      <c r="I30" s="98">
        <v>10768</v>
      </c>
      <c r="J30" s="112">
        <v>108.83497399702823</v>
      </c>
      <c r="K30" s="35"/>
      <c r="L30" s="139">
        <v>9602</v>
      </c>
      <c r="M30" s="140">
        <v>113.15142678608623</v>
      </c>
      <c r="N30" s="142">
        <v>9595</v>
      </c>
      <c r="O30" s="143">
        <v>113.15028660760812</v>
      </c>
      <c r="P30" s="98">
        <v>7</v>
      </c>
      <c r="Q30" s="112">
        <v>114.71428571428571</v>
      </c>
      <c r="R30" s="35"/>
      <c r="S30" s="139">
        <v>10817</v>
      </c>
      <c r="T30" s="140">
        <v>108.83914209115281</v>
      </c>
      <c r="U30" s="142">
        <v>56</v>
      </c>
      <c r="V30" s="143">
        <v>110.375</v>
      </c>
      <c r="W30" s="98">
        <v>10761</v>
      </c>
      <c r="X30" s="112">
        <v>108.83114952141995</v>
      </c>
      <c r="Y30" s="35"/>
      <c r="Z30" s="139">
        <v>267</v>
      </c>
      <c r="AA30" s="140">
        <v>137.80524344569289</v>
      </c>
      <c r="AB30" s="142">
        <v>225</v>
      </c>
      <c r="AC30" s="143">
        <v>143.13333333333333</v>
      </c>
      <c r="AD30" s="98">
        <v>42</v>
      </c>
      <c r="AE30" s="112">
        <v>109.26190476190476</v>
      </c>
      <c r="AF30" s="53"/>
      <c r="AG30" s="53"/>
      <c r="AH30" s="53"/>
      <c r="AI30" s="53"/>
      <c r="AJ30" s="53"/>
      <c r="AK30" s="53"/>
      <c r="AL30" s="53"/>
      <c r="AM30" s="53"/>
      <c r="AN30" s="53"/>
      <c r="AO30" s="90"/>
      <c r="AP30" s="91"/>
    </row>
    <row r="31" spans="1:42" ht="15.75">
      <c r="A31" s="52"/>
      <c r="B31" s="52"/>
      <c r="C31" s="105">
        <v>5</v>
      </c>
      <c r="D31" s="116" t="s">
        <v>22</v>
      </c>
      <c r="E31" s="114">
        <v>1285</v>
      </c>
      <c r="F31" s="115">
        <v>109.36108949416342</v>
      </c>
      <c r="G31" s="114">
        <v>576</v>
      </c>
      <c r="H31" s="115">
        <v>111.63888888888889</v>
      </c>
      <c r="I31" s="114">
        <v>709</v>
      </c>
      <c r="J31" s="115">
        <v>107.51057827926657</v>
      </c>
      <c r="K31" s="45"/>
      <c r="L31" s="114">
        <v>574</v>
      </c>
      <c r="M31" s="115">
        <v>111.78397212543554</v>
      </c>
      <c r="N31" s="114">
        <v>574</v>
      </c>
      <c r="O31" s="115">
        <v>111.78397212543554</v>
      </c>
      <c r="P31" s="114">
        <v>0</v>
      </c>
      <c r="Q31" s="115">
        <v>0</v>
      </c>
      <c r="R31" s="45"/>
      <c r="S31" s="114">
        <v>711</v>
      </c>
      <c r="T31" s="115">
        <v>107.40506329113924</v>
      </c>
      <c r="U31" s="114">
        <v>2</v>
      </c>
      <c r="V31" s="115">
        <v>70</v>
      </c>
      <c r="W31" s="114">
        <v>709</v>
      </c>
      <c r="X31" s="115">
        <v>107.51057827926657</v>
      </c>
      <c r="Y31" s="45"/>
      <c r="Z31" s="114">
        <v>8</v>
      </c>
      <c r="AA31" s="115">
        <v>138.25</v>
      </c>
      <c r="AB31" s="114">
        <v>8</v>
      </c>
      <c r="AC31" s="115">
        <v>138.25</v>
      </c>
      <c r="AD31" s="114">
        <v>0</v>
      </c>
      <c r="AE31" s="115">
        <v>0</v>
      </c>
      <c r="AF31" s="53"/>
      <c r="AG31" s="53"/>
      <c r="AH31" s="53"/>
      <c r="AI31" s="53"/>
      <c r="AJ31" s="53"/>
      <c r="AK31" s="53"/>
      <c r="AL31" s="53"/>
      <c r="AM31" s="53"/>
      <c r="AN31" s="53"/>
      <c r="AO31" s="90"/>
      <c r="AP31" s="91"/>
    </row>
    <row r="32" spans="1:42" ht="15.75">
      <c r="A32" s="52"/>
      <c r="B32" s="52"/>
      <c r="C32" s="105">
        <v>9</v>
      </c>
      <c r="D32" s="116" t="s">
        <v>23</v>
      </c>
      <c r="E32" s="114">
        <v>3333</v>
      </c>
      <c r="F32" s="115">
        <v>111.22892289228923</v>
      </c>
      <c r="G32" s="114">
        <v>1558</v>
      </c>
      <c r="H32" s="115">
        <v>113.64762516046213</v>
      </c>
      <c r="I32" s="114">
        <v>1775</v>
      </c>
      <c r="J32" s="115">
        <v>109.10591549295775</v>
      </c>
      <c r="K32" s="45"/>
      <c r="L32" s="114">
        <v>1549</v>
      </c>
      <c r="M32" s="115">
        <v>113.68689477081989</v>
      </c>
      <c r="N32" s="114">
        <v>1549</v>
      </c>
      <c r="O32" s="115">
        <v>113.68689477081989</v>
      </c>
      <c r="P32" s="114">
        <v>0</v>
      </c>
      <c r="Q32" s="115">
        <v>0</v>
      </c>
      <c r="R32" s="45"/>
      <c r="S32" s="114">
        <v>1784</v>
      </c>
      <c r="T32" s="115">
        <v>109.09473094170404</v>
      </c>
      <c r="U32" s="114">
        <v>9</v>
      </c>
      <c r="V32" s="115">
        <v>106.88888888888889</v>
      </c>
      <c r="W32" s="114">
        <v>1775</v>
      </c>
      <c r="X32" s="115">
        <v>109.10591549295775</v>
      </c>
      <c r="Y32" s="45"/>
      <c r="Z32" s="114">
        <v>54</v>
      </c>
      <c r="AA32" s="115">
        <v>152.72222222222223</v>
      </c>
      <c r="AB32" s="114">
        <v>48</v>
      </c>
      <c r="AC32" s="115">
        <v>158.6875</v>
      </c>
      <c r="AD32" s="114">
        <v>6</v>
      </c>
      <c r="AE32" s="115">
        <v>105</v>
      </c>
      <c r="AF32" s="53"/>
      <c r="AG32" s="53"/>
      <c r="AH32" s="53"/>
      <c r="AI32" s="53"/>
      <c r="AJ32" s="53"/>
      <c r="AK32" s="53"/>
      <c r="AL32" s="53"/>
      <c r="AM32" s="53"/>
      <c r="AN32" s="53"/>
      <c r="AO32" s="88"/>
      <c r="AP32" s="89"/>
    </row>
    <row r="33" spans="1:42" ht="15.75">
      <c r="A33" s="52"/>
      <c r="B33" s="52"/>
      <c r="C33" s="105">
        <v>24</v>
      </c>
      <c r="D33" s="113" t="s">
        <v>24</v>
      </c>
      <c r="E33" s="114">
        <v>3205</v>
      </c>
      <c r="F33" s="115">
        <v>111.17691107644306</v>
      </c>
      <c r="G33" s="114">
        <v>1550</v>
      </c>
      <c r="H33" s="115">
        <v>113.4541935483871</v>
      </c>
      <c r="I33" s="114">
        <v>1655</v>
      </c>
      <c r="J33" s="115">
        <v>109.04410876132931</v>
      </c>
      <c r="K33" s="45"/>
      <c r="L33" s="114">
        <v>1543</v>
      </c>
      <c r="M33" s="115">
        <v>113.49643551523008</v>
      </c>
      <c r="N33" s="114">
        <v>1540</v>
      </c>
      <c r="O33" s="115">
        <v>113.48701298701299</v>
      </c>
      <c r="P33" s="114">
        <v>3</v>
      </c>
      <c r="Q33" s="115">
        <v>118.33333333333333</v>
      </c>
      <c r="R33" s="45"/>
      <c r="S33" s="114">
        <v>1662</v>
      </c>
      <c r="T33" s="115">
        <v>109.02346570397111</v>
      </c>
      <c r="U33" s="114">
        <v>10</v>
      </c>
      <c r="V33" s="115">
        <v>108.4</v>
      </c>
      <c r="W33" s="114">
        <v>1652</v>
      </c>
      <c r="X33" s="115">
        <v>109.02723970944309</v>
      </c>
      <c r="Y33" s="45"/>
      <c r="Z33" s="114">
        <v>55</v>
      </c>
      <c r="AA33" s="115">
        <v>132.43636363636364</v>
      </c>
      <c r="AB33" s="114">
        <v>47</v>
      </c>
      <c r="AC33" s="115">
        <v>135.91489361702128</v>
      </c>
      <c r="AD33" s="114">
        <v>8</v>
      </c>
      <c r="AE33" s="115">
        <v>112</v>
      </c>
      <c r="AF33" s="53"/>
      <c r="AG33" s="53"/>
      <c r="AH33" s="53"/>
      <c r="AI33" s="53"/>
      <c r="AJ33" s="53"/>
      <c r="AK33" s="53"/>
      <c r="AL33" s="53"/>
      <c r="AM33" s="53"/>
      <c r="AN33" s="53"/>
      <c r="AO33" s="88"/>
      <c r="AP33" s="89"/>
    </row>
    <row r="34" spans="1:42" ht="15.75">
      <c r="A34" s="52"/>
      <c r="B34" s="52"/>
      <c r="C34" s="105">
        <v>34</v>
      </c>
      <c r="D34" s="113" t="s">
        <v>25</v>
      </c>
      <c r="E34" s="114">
        <v>1355</v>
      </c>
      <c r="F34" s="115">
        <v>110.96383763837639</v>
      </c>
      <c r="G34" s="114">
        <v>634</v>
      </c>
      <c r="H34" s="115">
        <v>113.57728706624606</v>
      </c>
      <c r="I34" s="114">
        <v>721</v>
      </c>
      <c r="J34" s="115">
        <v>108.66574202496533</v>
      </c>
      <c r="K34" s="45"/>
      <c r="L34" s="114">
        <v>629</v>
      </c>
      <c r="M34" s="115">
        <v>113.47058823529412</v>
      </c>
      <c r="N34" s="114">
        <v>629</v>
      </c>
      <c r="O34" s="115">
        <v>113.47058823529412</v>
      </c>
      <c r="P34" s="114">
        <v>0</v>
      </c>
      <c r="Q34" s="115">
        <v>0</v>
      </c>
      <c r="R34" s="45"/>
      <c r="S34" s="114">
        <v>726</v>
      </c>
      <c r="T34" s="115">
        <v>108.79201101928375</v>
      </c>
      <c r="U34" s="114">
        <v>5</v>
      </c>
      <c r="V34" s="115">
        <v>127</v>
      </c>
      <c r="W34" s="114">
        <v>721</v>
      </c>
      <c r="X34" s="115">
        <v>108.66574202496533</v>
      </c>
      <c r="Y34" s="45"/>
      <c r="Z34" s="114">
        <v>11</v>
      </c>
      <c r="AA34" s="115">
        <v>143.09090909090909</v>
      </c>
      <c r="AB34" s="114">
        <v>10</v>
      </c>
      <c r="AC34" s="115">
        <v>146.19999999999999</v>
      </c>
      <c r="AD34" s="114">
        <v>1</v>
      </c>
      <c r="AE34" s="115">
        <v>112</v>
      </c>
      <c r="AF34" s="53"/>
      <c r="AG34" s="53"/>
      <c r="AH34" s="53"/>
      <c r="AI34" s="53"/>
      <c r="AJ34" s="53"/>
      <c r="AK34" s="53"/>
      <c r="AL34" s="53"/>
      <c r="AM34" s="53"/>
      <c r="AN34" s="53"/>
      <c r="AO34" s="90"/>
      <c r="AP34" s="91"/>
    </row>
    <row r="35" spans="1:42" ht="15.75">
      <c r="A35" s="52"/>
      <c r="B35" s="52"/>
      <c r="C35" s="105">
        <v>37</v>
      </c>
      <c r="D35" s="113" t="s">
        <v>26</v>
      </c>
      <c r="E35" s="114">
        <v>2632</v>
      </c>
      <c r="F35" s="115">
        <v>110.93768996960486</v>
      </c>
      <c r="G35" s="114">
        <v>1293</v>
      </c>
      <c r="H35" s="115">
        <v>113.37973704563032</v>
      </c>
      <c r="I35" s="114">
        <v>1339</v>
      </c>
      <c r="J35" s="115">
        <v>108.57953696788648</v>
      </c>
      <c r="K35" s="45"/>
      <c r="L35" s="114">
        <v>1285</v>
      </c>
      <c r="M35" s="115">
        <v>113.38832684824902</v>
      </c>
      <c r="N35" s="114">
        <v>1285</v>
      </c>
      <c r="O35" s="115">
        <v>113.38832684824902</v>
      </c>
      <c r="P35" s="114">
        <v>0</v>
      </c>
      <c r="Q35" s="115">
        <v>0</v>
      </c>
      <c r="R35" s="45"/>
      <c r="S35" s="114">
        <v>1347</v>
      </c>
      <c r="T35" s="115">
        <v>108.59985152190052</v>
      </c>
      <c r="U35" s="114">
        <v>8</v>
      </c>
      <c r="V35" s="115">
        <v>112</v>
      </c>
      <c r="W35" s="114">
        <v>1339</v>
      </c>
      <c r="X35" s="115">
        <v>108.57953696788648</v>
      </c>
      <c r="Y35" s="45"/>
      <c r="Z35" s="114">
        <v>34</v>
      </c>
      <c r="AA35" s="115">
        <v>137.3235294117647</v>
      </c>
      <c r="AB35" s="114">
        <v>31</v>
      </c>
      <c r="AC35" s="115">
        <v>139.7741935483871</v>
      </c>
      <c r="AD35" s="114">
        <v>3</v>
      </c>
      <c r="AE35" s="115">
        <v>112</v>
      </c>
      <c r="AF35" s="53"/>
      <c r="AG35" s="53"/>
      <c r="AH35" s="53"/>
      <c r="AI35" s="53"/>
      <c r="AJ35" s="53"/>
      <c r="AK35" s="53"/>
      <c r="AL35" s="53"/>
      <c r="AM35" s="53"/>
      <c r="AN35" s="53"/>
      <c r="AO35" s="90"/>
      <c r="AP35" s="91"/>
    </row>
    <row r="36" spans="1:42" ht="15.75">
      <c r="A36" s="52"/>
      <c r="B36" s="52"/>
      <c r="C36" s="105">
        <v>40</v>
      </c>
      <c r="D36" s="113" t="s">
        <v>27</v>
      </c>
      <c r="E36" s="114">
        <v>1597</v>
      </c>
      <c r="F36" s="115">
        <v>110.88728866624922</v>
      </c>
      <c r="G36" s="114">
        <v>731</v>
      </c>
      <c r="H36" s="115">
        <v>112.63474692202462</v>
      </c>
      <c r="I36" s="114">
        <v>866</v>
      </c>
      <c r="J36" s="115">
        <v>109.41224018475751</v>
      </c>
      <c r="K36" s="45"/>
      <c r="L36" s="114">
        <v>721</v>
      </c>
      <c r="M36" s="115">
        <v>112.64355062413316</v>
      </c>
      <c r="N36" s="114">
        <v>721</v>
      </c>
      <c r="O36" s="115">
        <v>112.64355062413316</v>
      </c>
      <c r="P36" s="114">
        <v>0</v>
      </c>
      <c r="Q36" s="115">
        <v>0</v>
      </c>
      <c r="R36" s="45"/>
      <c r="S36" s="114">
        <v>876</v>
      </c>
      <c r="T36" s="115">
        <v>109.4417808219178</v>
      </c>
      <c r="U36" s="114">
        <v>10</v>
      </c>
      <c r="V36" s="115">
        <v>112</v>
      </c>
      <c r="W36" s="114">
        <v>866</v>
      </c>
      <c r="X36" s="115">
        <v>109.41224018475751</v>
      </c>
      <c r="Y36" s="45"/>
      <c r="Z36" s="114">
        <v>20</v>
      </c>
      <c r="AA36" s="115">
        <v>130.55000000000001</v>
      </c>
      <c r="AB36" s="114">
        <v>15</v>
      </c>
      <c r="AC36" s="115">
        <v>137.19999999999999</v>
      </c>
      <c r="AD36" s="114">
        <v>5</v>
      </c>
      <c r="AE36" s="115">
        <v>110.6</v>
      </c>
      <c r="AF36" s="53"/>
      <c r="AG36" s="53"/>
      <c r="AH36" s="53"/>
      <c r="AI36" s="53"/>
      <c r="AJ36" s="53"/>
      <c r="AK36" s="53"/>
      <c r="AL36" s="53"/>
      <c r="AM36" s="53"/>
      <c r="AN36" s="53"/>
      <c r="AO36" s="90"/>
      <c r="AP36" s="91"/>
    </row>
    <row r="37" spans="1:42" ht="15.75">
      <c r="A37" s="52"/>
      <c r="B37" s="52"/>
      <c r="C37" s="105">
        <v>42</v>
      </c>
      <c r="D37" s="113" t="s">
        <v>28</v>
      </c>
      <c r="E37" s="114">
        <v>867</v>
      </c>
      <c r="F37" s="115">
        <v>111.6482122260669</v>
      </c>
      <c r="G37" s="114">
        <v>384</v>
      </c>
      <c r="H37" s="115">
        <v>113.86197916666667</v>
      </c>
      <c r="I37" s="114">
        <v>483</v>
      </c>
      <c r="J37" s="115">
        <v>109.88819875776397</v>
      </c>
      <c r="K37" s="45"/>
      <c r="L37" s="114">
        <v>382</v>
      </c>
      <c r="M37" s="115">
        <v>113.8717277486911</v>
      </c>
      <c r="N37" s="114">
        <v>381</v>
      </c>
      <c r="O37" s="115">
        <v>113.87664041994751</v>
      </c>
      <c r="P37" s="114">
        <v>1</v>
      </c>
      <c r="Q37" s="115">
        <v>112</v>
      </c>
      <c r="R37" s="45"/>
      <c r="S37" s="114">
        <v>485</v>
      </c>
      <c r="T37" s="115">
        <v>109.89690721649484</v>
      </c>
      <c r="U37" s="114">
        <v>3</v>
      </c>
      <c r="V37" s="115">
        <v>112</v>
      </c>
      <c r="W37" s="114">
        <v>482</v>
      </c>
      <c r="X37" s="115">
        <v>109.88381742738589</v>
      </c>
      <c r="Y37" s="45"/>
      <c r="Z37" s="114">
        <v>7</v>
      </c>
      <c r="AA37" s="115">
        <v>137.71428571428572</v>
      </c>
      <c r="AB37" s="114">
        <v>7</v>
      </c>
      <c r="AC37" s="115">
        <v>137.71428571428572</v>
      </c>
      <c r="AD37" s="114">
        <v>0</v>
      </c>
      <c r="AE37" s="115">
        <v>0</v>
      </c>
      <c r="AF37" s="53"/>
      <c r="AG37" s="53"/>
      <c r="AH37" s="53"/>
      <c r="AI37" s="53"/>
      <c r="AJ37" s="53"/>
      <c r="AK37" s="53"/>
      <c r="AL37" s="53"/>
      <c r="AM37" s="53"/>
      <c r="AN37" s="53"/>
      <c r="AO37" s="90"/>
      <c r="AP37" s="91"/>
    </row>
    <row r="38" spans="1:42" ht="15.75">
      <c r="A38" s="52"/>
      <c r="B38" s="52"/>
      <c r="C38" s="105">
        <v>47</v>
      </c>
      <c r="D38" s="113" t="s">
        <v>29</v>
      </c>
      <c r="E38" s="114">
        <v>4953</v>
      </c>
      <c r="F38" s="115">
        <v>110.74157076519282</v>
      </c>
      <c r="G38" s="114">
        <v>2370</v>
      </c>
      <c r="H38" s="115">
        <v>112.85063291139241</v>
      </c>
      <c r="I38" s="114">
        <v>2583</v>
      </c>
      <c r="J38" s="115">
        <v>108.80642663569493</v>
      </c>
      <c r="K38" s="45"/>
      <c r="L38" s="114">
        <v>2364</v>
      </c>
      <c r="M38" s="115">
        <v>112.8527918781726</v>
      </c>
      <c r="N38" s="114">
        <v>2362</v>
      </c>
      <c r="O38" s="115">
        <v>112.85351397121084</v>
      </c>
      <c r="P38" s="114">
        <v>2</v>
      </c>
      <c r="Q38" s="115">
        <v>112</v>
      </c>
      <c r="R38" s="45"/>
      <c r="S38" s="114">
        <v>2589</v>
      </c>
      <c r="T38" s="115">
        <v>108.81382773271534</v>
      </c>
      <c r="U38" s="114">
        <v>8</v>
      </c>
      <c r="V38" s="115">
        <v>112</v>
      </c>
      <c r="W38" s="114">
        <v>2581</v>
      </c>
      <c r="X38" s="115">
        <v>108.80395195660597</v>
      </c>
      <c r="Y38" s="45"/>
      <c r="Z38" s="114">
        <v>73</v>
      </c>
      <c r="AA38" s="115">
        <v>130.79452054794521</v>
      </c>
      <c r="AB38" s="114">
        <v>54</v>
      </c>
      <c r="AC38" s="115">
        <v>138.62962962962962</v>
      </c>
      <c r="AD38" s="114">
        <v>19</v>
      </c>
      <c r="AE38" s="115">
        <v>108.52631578947368</v>
      </c>
      <c r="AF38" s="53"/>
      <c r="AG38" s="53"/>
      <c r="AH38" s="53"/>
      <c r="AI38" s="53"/>
      <c r="AJ38" s="53"/>
      <c r="AK38" s="53"/>
      <c r="AL38" s="53"/>
      <c r="AM38" s="53"/>
      <c r="AN38" s="53"/>
      <c r="AO38" s="90"/>
      <c r="AP38" s="91"/>
    </row>
    <row r="39" spans="1:42" ht="15.75">
      <c r="A39" s="52"/>
      <c r="B39" s="52"/>
      <c r="C39" s="105">
        <v>49</v>
      </c>
      <c r="D39" s="113" t="s">
        <v>30</v>
      </c>
      <c r="E39" s="114">
        <v>1192</v>
      </c>
      <c r="F39" s="115">
        <v>110.30453020134229</v>
      </c>
      <c r="G39" s="114">
        <v>555</v>
      </c>
      <c r="H39" s="115">
        <v>112.63783783783784</v>
      </c>
      <c r="I39" s="114">
        <v>637</v>
      </c>
      <c r="J39" s="115">
        <v>108.27158555729984</v>
      </c>
      <c r="K39" s="45"/>
      <c r="L39" s="114">
        <v>555</v>
      </c>
      <c r="M39" s="115">
        <v>112.63783783783784</v>
      </c>
      <c r="N39" s="114">
        <v>554</v>
      </c>
      <c r="O39" s="115">
        <v>112.63898916967509</v>
      </c>
      <c r="P39" s="114">
        <v>1</v>
      </c>
      <c r="Q39" s="115">
        <v>112</v>
      </c>
      <c r="R39" s="45"/>
      <c r="S39" s="114">
        <v>637</v>
      </c>
      <c r="T39" s="115">
        <v>108.27158555729984</v>
      </c>
      <c r="U39" s="114">
        <v>1</v>
      </c>
      <c r="V39" s="115">
        <v>112</v>
      </c>
      <c r="W39" s="114">
        <v>636</v>
      </c>
      <c r="X39" s="115">
        <v>108.26572327044025</v>
      </c>
      <c r="Y39" s="45"/>
      <c r="Z39" s="114">
        <v>5</v>
      </c>
      <c r="AA39" s="115">
        <v>158.19999999999999</v>
      </c>
      <c r="AB39" s="114">
        <v>5</v>
      </c>
      <c r="AC39" s="115">
        <v>158.19999999999999</v>
      </c>
      <c r="AD39" s="114">
        <v>0</v>
      </c>
      <c r="AE39" s="115">
        <v>0</v>
      </c>
      <c r="AF39" s="53"/>
      <c r="AG39" s="53"/>
      <c r="AH39" s="53"/>
      <c r="AI39" s="53"/>
      <c r="AJ39" s="53"/>
      <c r="AK39" s="53"/>
      <c r="AL39" s="53"/>
      <c r="AM39" s="53"/>
      <c r="AN39" s="53"/>
      <c r="AO39" s="90"/>
      <c r="AP39" s="91"/>
    </row>
    <row r="40" spans="1:42" s="23" customFormat="1" ht="15.75">
      <c r="A40" s="52"/>
      <c r="B40" s="52"/>
      <c r="C40" s="146"/>
      <c r="D40" s="145" t="s">
        <v>89</v>
      </c>
      <c r="E40" s="139">
        <v>22365</v>
      </c>
      <c r="F40" s="140">
        <v>110.48048289738431</v>
      </c>
      <c r="G40" s="142">
        <v>9858</v>
      </c>
      <c r="H40" s="143">
        <v>112.80259687563401</v>
      </c>
      <c r="I40" s="98">
        <v>12507</v>
      </c>
      <c r="J40" s="112">
        <v>108.65019589030143</v>
      </c>
      <c r="K40" s="35"/>
      <c r="L40" s="139">
        <v>9797</v>
      </c>
      <c r="M40" s="140">
        <v>112.82484434010411</v>
      </c>
      <c r="N40" s="142">
        <v>9778</v>
      </c>
      <c r="O40" s="143">
        <v>112.82501534056044</v>
      </c>
      <c r="P40" s="98">
        <v>19</v>
      </c>
      <c r="Q40" s="112">
        <v>112.73684210526316</v>
      </c>
      <c r="R40" s="35"/>
      <c r="S40" s="139">
        <v>12568</v>
      </c>
      <c r="T40" s="140">
        <v>108.65300763844685</v>
      </c>
      <c r="U40" s="142">
        <v>80</v>
      </c>
      <c r="V40" s="143">
        <v>110.0625</v>
      </c>
      <c r="W40" s="98">
        <v>12488</v>
      </c>
      <c r="X40" s="112">
        <v>108.64397821909033</v>
      </c>
      <c r="Y40" s="35"/>
      <c r="Z40" s="139">
        <v>226</v>
      </c>
      <c r="AA40" s="140">
        <v>128.87610619469027</v>
      </c>
      <c r="AB40" s="142">
        <v>179</v>
      </c>
      <c r="AC40" s="143">
        <v>133.35195530726256</v>
      </c>
      <c r="AD40" s="98">
        <v>47</v>
      </c>
      <c r="AE40" s="112">
        <v>111.82978723404256</v>
      </c>
      <c r="AF40" s="53"/>
      <c r="AG40" s="53"/>
      <c r="AH40" s="53"/>
      <c r="AI40" s="53"/>
      <c r="AJ40" s="53"/>
      <c r="AK40" s="53"/>
      <c r="AL40" s="53"/>
      <c r="AM40" s="53"/>
      <c r="AN40" s="53"/>
      <c r="AO40" s="90"/>
      <c r="AP40" s="91"/>
    </row>
    <row r="41" spans="1:42" ht="15.75">
      <c r="A41" s="52"/>
      <c r="B41" s="52"/>
      <c r="C41" s="105">
        <v>2</v>
      </c>
      <c r="D41" s="113" t="s">
        <v>31</v>
      </c>
      <c r="E41" s="114">
        <v>4056</v>
      </c>
      <c r="F41" s="115">
        <v>110.27859960552269</v>
      </c>
      <c r="G41" s="114">
        <v>1770</v>
      </c>
      <c r="H41" s="115">
        <v>112.80338983050848</v>
      </c>
      <c r="I41" s="114">
        <v>2286</v>
      </c>
      <c r="J41" s="115">
        <v>108.32370953630796</v>
      </c>
      <c r="K41" s="45"/>
      <c r="L41" s="114">
        <v>1759</v>
      </c>
      <c r="M41" s="115">
        <v>112.84422967595225</v>
      </c>
      <c r="N41" s="114">
        <v>1758</v>
      </c>
      <c r="O41" s="115">
        <v>112.84470989761093</v>
      </c>
      <c r="P41" s="114">
        <v>1</v>
      </c>
      <c r="Q41" s="115">
        <v>112</v>
      </c>
      <c r="R41" s="45"/>
      <c r="S41" s="114">
        <v>2297</v>
      </c>
      <c r="T41" s="115">
        <v>108.31388767958207</v>
      </c>
      <c r="U41" s="114">
        <v>12</v>
      </c>
      <c r="V41" s="115">
        <v>106.75</v>
      </c>
      <c r="W41" s="114">
        <v>2285</v>
      </c>
      <c r="X41" s="115">
        <v>108.32210065645515</v>
      </c>
      <c r="Y41" s="45"/>
      <c r="Z41" s="114">
        <v>55</v>
      </c>
      <c r="AA41" s="115">
        <v>125.87272727272727</v>
      </c>
      <c r="AB41" s="114">
        <v>36</v>
      </c>
      <c r="AC41" s="115">
        <v>131.63888888888889</v>
      </c>
      <c r="AD41" s="114">
        <v>19</v>
      </c>
      <c r="AE41" s="115">
        <v>114.94736842105263</v>
      </c>
      <c r="AF41" s="53"/>
      <c r="AG41" s="53"/>
      <c r="AH41" s="53"/>
      <c r="AI41" s="53"/>
      <c r="AJ41" s="53"/>
      <c r="AK41" s="53"/>
      <c r="AL41" s="53"/>
      <c r="AM41" s="53"/>
      <c r="AN41" s="53"/>
      <c r="AO41" s="90"/>
      <c r="AP41" s="91"/>
    </row>
    <row r="42" spans="1:42" ht="15.75">
      <c r="A42" s="52"/>
      <c r="B42" s="52"/>
      <c r="C42" s="105">
        <v>13</v>
      </c>
      <c r="D42" s="113" t="s">
        <v>32</v>
      </c>
      <c r="E42" s="114">
        <v>5063</v>
      </c>
      <c r="F42" s="115">
        <v>110.69859766936599</v>
      </c>
      <c r="G42" s="114">
        <v>2328</v>
      </c>
      <c r="H42" s="115">
        <v>112.96649484536083</v>
      </c>
      <c r="I42" s="114">
        <v>2735</v>
      </c>
      <c r="J42" s="115">
        <v>108.76819012797075</v>
      </c>
      <c r="K42" s="45"/>
      <c r="L42" s="114">
        <v>2312</v>
      </c>
      <c r="M42" s="115">
        <v>112.97102076124567</v>
      </c>
      <c r="N42" s="114">
        <v>2305</v>
      </c>
      <c r="O42" s="115">
        <v>112.97093275488069</v>
      </c>
      <c r="P42" s="114">
        <v>7</v>
      </c>
      <c r="Q42" s="115">
        <v>113</v>
      </c>
      <c r="R42" s="45"/>
      <c r="S42" s="114">
        <v>2751</v>
      </c>
      <c r="T42" s="115">
        <v>108.78880407124682</v>
      </c>
      <c r="U42" s="114">
        <v>23</v>
      </c>
      <c r="V42" s="115">
        <v>112.52173913043478</v>
      </c>
      <c r="W42" s="114">
        <v>2728</v>
      </c>
      <c r="X42" s="115">
        <v>108.75733137829911</v>
      </c>
      <c r="Y42" s="45"/>
      <c r="Z42" s="114">
        <v>54</v>
      </c>
      <c r="AA42" s="115">
        <v>131.53703703703704</v>
      </c>
      <c r="AB42" s="114">
        <v>43</v>
      </c>
      <c r="AC42" s="115">
        <v>137.02325581395348</v>
      </c>
      <c r="AD42" s="114">
        <v>11</v>
      </c>
      <c r="AE42" s="115">
        <v>110.09090909090909</v>
      </c>
      <c r="AF42" s="53"/>
      <c r="AG42" s="53"/>
      <c r="AH42" s="53"/>
      <c r="AI42" s="53"/>
      <c r="AJ42" s="53"/>
      <c r="AK42" s="53"/>
      <c r="AL42" s="53"/>
      <c r="AM42" s="53"/>
      <c r="AN42" s="53"/>
      <c r="AO42" s="90"/>
      <c r="AP42" s="91"/>
    </row>
    <row r="43" spans="1:42" ht="15.75">
      <c r="A43" s="52"/>
      <c r="B43" s="52"/>
      <c r="C43" s="105">
        <v>16</v>
      </c>
      <c r="D43" s="113" t="s">
        <v>33</v>
      </c>
      <c r="E43" s="114">
        <v>2158</v>
      </c>
      <c r="F43" s="114">
        <v>109.95968489341983</v>
      </c>
      <c r="G43" s="114">
        <v>990</v>
      </c>
      <c r="H43" s="115">
        <v>112.46969696969697</v>
      </c>
      <c r="I43" s="114">
        <v>1168</v>
      </c>
      <c r="J43" s="115">
        <v>107.83219178082192</v>
      </c>
      <c r="K43" s="45"/>
      <c r="L43" s="114">
        <v>984</v>
      </c>
      <c r="M43" s="114">
        <v>112.47560975609755</v>
      </c>
      <c r="N43" s="114">
        <v>984</v>
      </c>
      <c r="O43" s="115">
        <v>112.47560975609755</v>
      </c>
      <c r="P43" s="114">
        <v>0</v>
      </c>
      <c r="Q43" s="115">
        <v>0</v>
      </c>
      <c r="R43" s="45"/>
      <c r="S43" s="114">
        <v>1174</v>
      </c>
      <c r="T43" s="114">
        <v>107.85093696763202</v>
      </c>
      <c r="U43" s="114">
        <v>6</v>
      </c>
      <c r="V43" s="115">
        <v>111.5</v>
      </c>
      <c r="W43" s="114">
        <v>1168</v>
      </c>
      <c r="X43" s="115">
        <v>107.83219178082192</v>
      </c>
      <c r="Y43" s="45"/>
      <c r="Z43" s="114">
        <v>19</v>
      </c>
      <c r="AA43" s="114">
        <v>123.31578947368421</v>
      </c>
      <c r="AB43" s="114">
        <v>19</v>
      </c>
      <c r="AC43" s="115">
        <v>123.31578947368421</v>
      </c>
      <c r="AD43" s="114">
        <v>0</v>
      </c>
      <c r="AE43" s="115">
        <v>0</v>
      </c>
      <c r="AF43" s="53"/>
      <c r="AG43" s="53"/>
      <c r="AH43" s="53"/>
      <c r="AI43" s="53"/>
      <c r="AJ43" s="53"/>
      <c r="AK43" s="53"/>
      <c r="AL43" s="53"/>
      <c r="AM43" s="53"/>
      <c r="AN43" s="53"/>
      <c r="AO43" s="88"/>
      <c r="AP43" s="89"/>
    </row>
    <row r="44" spans="1:42" ht="15.75">
      <c r="A44" s="52"/>
      <c r="B44" s="52"/>
      <c r="C44" s="105">
        <v>19</v>
      </c>
      <c r="D44" s="113" t="s">
        <v>34</v>
      </c>
      <c r="E44" s="114">
        <v>3063</v>
      </c>
      <c r="F44" s="115">
        <v>111.02383284361737</v>
      </c>
      <c r="G44" s="114">
        <v>1346</v>
      </c>
      <c r="H44" s="115">
        <v>112.65824665676077</v>
      </c>
      <c r="I44" s="114">
        <v>1717</v>
      </c>
      <c r="J44" s="115">
        <v>109.74257425742574</v>
      </c>
      <c r="K44" s="45"/>
      <c r="L44" s="114">
        <v>1338</v>
      </c>
      <c r="M44" s="115">
        <v>112.65695067264573</v>
      </c>
      <c r="N44" s="114">
        <v>1334</v>
      </c>
      <c r="O44" s="115">
        <v>112.65892053973013</v>
      </c>
      <c r="P44" s="114">
        <v>4</v>
      </c>
      <c r="Q44" s="115">
        <v>112</v>
      </c>
      <c r="R44" s="45"/>
      <c r="S44" s="114">
        <v>1725</v>
      </c>
      <c r="T44" s="115">
        <v>109.75710144927537</v>
      </c>
      <c r="U44" s="114">
        <v>12</v>
      </c>
      <c r="V44" s="115">
        <v>112.58333333333333</v>
      </c>
      <c r="W44" s="114">
        <v>1713</v>
      </c>
      <c r="X44" s="115">
        <v>109.73730297723293</v>
      </c>
      <c r="Y44" s="45"/>
      <c r="Z44" s="114">
        <v>24</v>
      </c>
      <c r="AA44" s="115">
        <v>136.20833333333334</v>
      </c>
      <c r="AB44" s="114">
        <v>21</v>
      </c>
      <c r="AC44" s="115">
        <v>139.66666666666666</v>
      </c>
      <c r="AD44" s="114">
        <v>3</v>
      </c>
      <c r="AE44" s="115">
        <v>112</v>
      </c>
      <c r="AF44" s="53"/>
      <c r="AG44" s="53"/>
      <c r="AH44" s="53"/>
      <c r="AI44" s="53"/>
      <c r="AJ44" s="53"/>
      <c r="AK44" s="53"/>
      <c r="AL44" s="53"/>
      <c r="AM44" s="53"/>
      <c r="AN44" s="53"/>
      <c r="AO44" s="90"/>
      <c r="AP44" s="91"/>
    </row>
    <row r="45" spans="1:42" ht="15.75">
      <c r="A45" s="52"/>
      <c r="B45" s="52"/>
      <c r="C45" s="105">
        <v>45</v>
      </c>
      <c r="D45" s="113" t="s">
        <v>35</v>
      </c>
      <c r="E45" s="114">
        <v>8025</v>
      </c>
      <c r="F45" s="115">
        <v>110.37757009345795</v>
      </c>
      <c r="G45" s="114">
        <v>3424</v>
      </c>
      <c r="H45" s="115">
        <v>112.84375</v>
      </c>
      <c r="I45" s="114">
        <v>4601</v>
      </c>
      <c r="J45" s="115">
        <v>108.54227341882199</v>
      </c>
      <c r="K45" s="45"/>
      <c r="L45" s="114">
        <v>3404</v>
      </c>
      <c r="M45" s="115">
        <v>112.88249118683902</v>
      </c>
      <c r="N45" s="114">
        <v>3397</v>
      </c>
      <c r="O45" s="115">
        <v>112.88224904327348</v>
      </c>
      <c r="P45" s="114">
        <v>7</v>
      </c>
      <c r="Q45" s="115">
        <v>113</v>
      </c>
      <c r="R45" s="45"/>
      <c r="S45" s="114">
        <v>4621</v>
      </c>
      <c r="T45" s="115">
        <v>108.53235230469595</v>
      </c>
      <c r="U45" s="114">
        <v>27</v>
      </c>
      <c r="V45" s="115">
        <v>108</v>
      </c>
      <c r="W45" s="114">
        <v>4594</v>
      </c>
      <c r="X45" s="115">
        <v>108.53548106225512</v>
      </c>
      <c r="Y45" s="45"/>
      <c r="Z45" s="114">
        <v>74</v>
      </c>
      <c r="AA45" s="115">
        <v>128.21621621621622</v>
      </c>
      <c r="AB45" s="114">
        <v>60</v>
      </c>
      <c r="AC45" s="115">
        <v>132.71666666666667</v>
      </c>
      <c r="AD45" s="114">
        <v>14</v>
      </c>
      <c r="AE45" s="115">
        <v>108.92857142857143</v>
      </c>
      <c r="AF45" s="53"/>
      <c r="AG45" s="53"/>
      <c r="AH45" s="53"/>
      <c r="AI45" s="53"/>
      <c r="AJ45" s="53"/>
      <c r="AK45" s="53"/>
      <c r="AL45" s="53"/>
      <c r="AM45" s="53"/>
      <c r="AN45" s="53"/>
      <c r="AO45" s="90"/>
      <c r="AP45" s="91"/>
    </row>
    <row r="46" spans="1:42" s="23" customFormat="1" ht="15.75">
      <c r="A46" s="52"/>
      <c r="B46" s="52"/>
      <c r="C46" s="146"/>
      <c r="D46" s="145" t="s">
        <v>51</v>
      </c>
      <c r="E46" s="139">
        <v>89722</v>
      </c>
      <c r="F46" s="140">
        <v>111.16784066338245</v>
      </c>
      <c r="G46" s="142">
        <v>40405</v>
      </c>
      <c r="H46" s="143">
        <v>112.99109021160747</v>
      </c>
      <c r="I46" s="98">
        <v>49317</v>
      </c>
      <c r="J46" s="112">
        <v>109.67406776567918</v>
      </c>
      <c r="K46" s="35"/>
      <c r="L46" s="139">
        <v>39926</v>
      </c>
      <c r="M46" s="140">
        <v>113.01442668937534</v>
      </c>
      <c r="N46" s="142">
        <v>39832</v>
      </c>
      <c r="O46" s="143">
        <v>113.01930608555935</v>
      </c>
      <c r="P46" s="98">
        <v>94</v>
      </c>
      <c r="Q46" s="112">
        <v>110.94680851063829</v>
      </c>
      <c r="R46" s="35"/>
      <c r="S46" s="139">
        <v>49796</v>
      </c>
      <c r="T46" s="140">
        <v>109.68726403727207</v>
      </c>
      <c r="U46" s="142">
        <v>573</v>
      </c>
      <c r="V46" s="143">
        <v>111.02966841186736</v>
      </c>
      <c r="W46" s="98">
        <v>49223</v>
      </c>
      <c r="X46" s="112">
        <v>109.67163724275237</v>
      </c>
      <c r="Y46" s="35"/>
      <c r="Z46" s="139">
        <v>1675</v>
      </c>
      <c r="AA46" s="140">
        <v>127.96597014925374</v>
      </c>
      <c r="AB46" s="142">
        <v>1242</v>
      </c>
      <c r="AC46" s="143">
        <v>133.73429951690821</v>
      </c>
      <c r="AD46" s="98">
        <v>433</v>
      </c>
      <c r="AE46" s="112">
        <v>111.42032332563511</v>
      </c>
      <c r="AF46" s="53"/>
      <c r="AG46" s="53"/>
      <c r="AH46" s="53"/>
      <c r="AI46" s="53"/>
      <c r="AJ46" s="53"/>
      <c r="AK46" s="53"/>
      <c r="AL46" s="53"/>
      <c r="AM46" s="53"/>
      <c r="AN46" s="53"/>
      <c r="AO46" s="90"/>
      <c r="AP46" s="91"/>
    </row>
    <row r="47" spans="1:42" ht="15.75">
      <c r="A47" s="52"/>
      <c r="B47" s="52"/>
      <c r="C47" s="105">
        <v>8</v>
      </c>
      <c r="D47" s="113" t="s">
        <v>36</v>
      </c>
      <c r="E47" s="114">
        <v>65757</v>
      </c>
      <c r="F47" s="115">
        <v>111.25382848974253</v>
      </c>
      <c r="G47" s="114">
        <v>30367</v>
      </c>
      <c r="H47" s="115">
        <v>113.06523528830638</v>
      </c>
      <c r="I47" s="114">
        <v>35390</v>
      </c>
      <c r="J47" s="115">
        <v>109.69951963831591</v>
      </c>
      <c r="K47" s="45"/>
      <c r="L47" s="114">
        <v>30002</v>
      </c>
      <c r="M47" s="115">
        <v>113.08549430037998</v>
      </c>
      <c r="N47" s="114">
        <v>29930</v>
      </c>
      <c r="O47" s="115">
        <v>113.09071166054126</v>
      </c>
      <c r="P47" s="114">
        <v>72</v>
      </c>
      <c r="Q47" s="115">
        <v>110.91666666666667</v>
      </c>
      <c r="R47" s="45"/>
      <c r="S47" s="114">
        <v>35755</v>
      </c>
      <c r="T47" s="115">
        <v>109.71687875821563</v>
      </c>
      <c r="U47" s="114">
        <v>437</v>
      </c>
      <c r="V47" s="115">
        <v>111.32036613272311</v>
      </c>
      <c r="W47" s="114">
        <v>35318</v>
      </c>
      <c r="X47" s="115">
        <v>109.6970383373917</v>
      </c>
      <c r="Y47" s="45"/>
      <c r="Z47" s="114">
        <v>1264</v>
      </c>
      <c r="AA47" s="115">
        <v>128.86787974683546</v>
      </c>
      <c r="AB47" s="114">
        <v>941</v>
      </c>
      <c r="AC47" s="115">
        <v>134.57385759829967</v>
      </c>
      <c r="AD47" s="114">
        <v>323</v>
      </c>
      <c r="AE47" s="115">
        <v>112.24458204334366</v>
      </c>
      <c r="AF47" s="53"/>
      <c r="AG47" s="53"/>
      <c r="AH47" s="53"/>
      <c r="AI47" s="53"/>
      <c r="AJ47" s="53"/>
      <c r="AK47" s="53"/>
      <c r="AL47" s="53"/>
      <c r="AM47" s="53"/>
      <c r="AN47" s="53"/>
      <c r="AO47" s="90"/>
      <c r="AP47" s="91"/>
    </row>
    <row r="48" spans="1:42" ht="15.75">
      <c r="A48" s="52"/>
      <c r="B48" s="52"/>
      <c r="C48" s="105">
        <v>17</v>
      </c>
      <c r="D48" s="113" t="s">
        <v>72</v>
      </c>
      <c r="E48" s="114">
        <v>9530</v>
      </c>
      <c r="F48" s="115">
        <v>110.89464847848899</v>
      </c>
      <c r="G48" s="114">
        <v>3944</v>
      </c>
      <c r="H48" s="115">
        <v>112.79944219066937</v>
      </c>
      <c r="I48" s="114">
        <v>5586</v>
      </c>
      <c r="J48" s="115">
        <v>109.54976727533119</v>
      </c>
      <c r="K48" s="45"/>
      <c r="L48" s="114">
        <v>3885</v>
      </c>
      <c r="M48" s="115">
        <v>112.83758043758044</v>
      </c>
      <c r="N48" s="114">
        <v>3879</v>
      </c>
      <c r="O48" s="115">
        <v>112.84428976540346</v>
      </c>
      <c r="P48" s="114">
        <v>6</v>
      </c>
      <c r="Q48" s="115">
        <v>108.5</v>
      </c>
      <c r="R48" s="45"/>
      <c r="S48" s="114">
        <v>5645</v>
      </c>
      <c r="T48" s="115">
        <v>109.55748449955713</v>
      </c>
      <c r="U48" s="114">
        <v>65</v>
      </c>
      <c r="V48" s="115">
        <v>110.12307692307692</v>
      </c>
      <c r="W48" s="114">
        <v>5580</v>
      </c>
      <c r="X48" s="115">
        <v>109.55089605734767</v>
      </c>
      <c r="Y48" s="45"/>
      <c r="Z48" s="114">
        <v>168</v>
      </c>
      <c r="AA48" s="115">
        <v>122.92857142857143</v>
      </c>
      <c r="AB48" s="114">
        <v>121</v>
      </c>
      <c r="AC48" s="115">
        <v>128.6611570247934</v>
      </c>
      <c r="AD48" s="114">
        <v>47</v>
      </c>
      <c r="AE48" s="115">
        <v>108.17021276595744</v>
      </c>
      <c r="AF48" s="53"/>
      <c r="AG48" s="53"/>
      <c r="AH48" s="53"/>
      <c r="AI48" s="53"/>
      <c r="AJ48" s="53"/>
      <c r="AK48" s="53"/>
      <c r="AL48" s="53"/>
      <c r="AM48" s="53"/>
      <c r="AN48" s="53"/>
      <c r="AO48" s="90"/>
      <c r="AP48" s="91"/>
    </row>
    <row r="49" spans="1:42" ht="15.75">
      <c r="A49" s="52"/>
      <c r="B49" s="52"/>
      <c r="C49" s="105">
        <v>25</v>
      </c>
      <c r="D49" s="113" t="s">
        <v>73</v>
      </c>
      <c r="E49" s="114">
        <v>5697</v>
      </c>
      <c r="F49" s="115">
        <v>110.70545901351589</v>
      </c>
      <c r="G49" s="114">
        <v>2163</v>
      </c>
      <c r="H49" s="115">
        <v>112.45954692556634</v>
      </c>
      <c r="I49" s="114">
        <v>3534</v>
      </c>
      <c r="J49" s="115">
        <v>109.63186191284663</v>
      </c>
      <c r="K49" s="45"/>
      <c r="L49" s="114">
        <v>2136</v>
      </c>
      <c r="M49" s="115">
        <v>112.46769662921348</v>
      </c>
      <c r="N49" s="114">
        <v>2129</v>
      </c>
      <c r="O49" s="115">
        <v>112.46923438233912</v>
      </c>
      <c r="P49" s="114">
        <v>7</v>
      </c>
      <c r="Q49" s="115">
        <v>112</v>
      </c>
      <c r="R49" s="45"/>
      <c r="S49" s="114">
        <v>3561</v>
      </c>
      <c r="T49" s="115">
        <v>109.64841336703174</v>
      </c>
      <c r="U49" s="114">
        <v>34</v>
      </c>
      <c r="V49" s="115">
        <v>111.85294117647059</v>
      </c>
      <c r="W49" s="114">
        <v>3527</v>
      </c>
      <c r="X49" s="115">
        <v>109.62716189396087</v>
      </c>
      <c r="Y49" s="45"/>
      <c r="Z49" s="114">
        <v>66</v>
      </c>
      <c r="AA49" s="115">
        <v>127.77272727272727</v>
      </c>
      <c r="AB49" s="114">
        <v>48</v>
      </c>
      <c r="AC49" s="115">
        <v>134.70833333333334</v>
      </c>
      <c r="AD49" s="114">
        <v>18</v>
      </c>
      <c r="AE49" s="115">
        <v>109.27777777777777</v>
      </c>
      <c r="AF49" s="53"/>
      <c r="AG49" s="53"/>
      <c r="AH49" s="53"/>
      <c r="AI49" s="53"/>
      <c r="AJ49" s="53"/>
      <c r="AK49" s="53"/>
      <c r="AL49" s="53"/>
      <c r="AM49" s="53"/>
      <c r="AN49" s="53"/>
      <c r="AO49" s="88"/>
      <c r="AP49" s="89"/>
    </row>
    <row r="50" spans="1:42" ht="15.75">
      <c r="A50" s="52"/>
      <c r="B50" s="52"/>
      <c r="C50" s="105">
        <v>43</v>
      </c>
      <c r="D50" s="113" t="s">
        <v>37</v>
      </c>
      <c r="E50" s="114">
        <v>8738</v>
      </c>
      <c r="F50" s="115">
        <v>111.12016479743649</v>
      </c>
      <c r="G50" s="114">
        <v>3931</v>
      </c>
      <c r="H50" s="115">
        <v>112.90307809717629</v>
      </c>
      <c r="I50" s="114">
        <v>4807</v>
      </c>
      <c r="J50" s="115">
        <v>109.66215935094654</v>
      </c>
      <c r="K50" s="45"/>
      <c r="L50" s="114">
        <v>3903</v>
      </c>
      <c r="M50" s="115">
        <v>112.94337688957212</v>
      </c>
      <c r="N50" s="114">
        <v>3894</v>
      </c>
      <c r="O50" s="115">
        <v>112.94555726759117</v>
      </c>
      <c r="P50" s="114">
        <v>9</v>
      </c>
      <c r="Q50" s="115">
        <v>112</v>
      </c>
      <c r="R50" s="45"/>
      <c r="S50" s="114">
        <v>4835</v>
      </c>
      <c r="T50" s="115">
        <v>109.64839710444674</v>
      </c>
      <c r="U50" s="114">
        <v>37</v>
      </c>
      <c r="V50" s="115">
        <v>108.43243243243244</v>
      </c>
      <c r="W50" s="114">
        <v>4798</v>
      </c>
      <c r="X50" s="115">
        <v>109.65777407253022</v>
      </c>
      <c r="Y50" s="45"/>
      <c r="Z50" s="114">
        <v>177</v>
      </c>
      <c r="AA50" s="115">
        <v>126.37853107344633</v>
      </c>
      <c r="AB50" s="114">
        <v>132</v>
      </c>
      <c r="AC50" s="115">
        <v>132.04545454545453</v>
      </c>
      <c r="AD50" s="114">
        <v>45</v>
      </c>
      <c r="AE50" s="115">
        <v>109.75555555555556</v>
      </c>
      <c r="AF50" s="53"/>
      <c r="AG50" s="53"/>
      <c r="AH50" s="53"/>
      <c r="AI50" s="53"/>
      <c r="AJ50" s="53"/>
      <c r="AK50" s="53"/>
      <c r="AL50" s="53"/>
      <c r="AM50" s="53"/>
      <c r="AN50" s="53"/>
      <c r="AO50" s="90"/>
      <c r="AP50" s="91"/>
    </row>
    <row r="51" spans="1:42" s="23" customFormat="1" ht="15.75">
      <c r="A51" s="52"/>
      <c r="B51" s="52"/>
      <c r="C51" s="146"/>
      <c r="D51" s="145" t="s">
        <v>92</v>
      </c>
      <c r="E51" s="139">
        <v>51676</v>
      </c>
      <c r="F51" s="140">
        <v>110.91899527827231</v>
      </c>
      <c r="G51" s="142">
        <v>24115</v>
      </c>
      <c r="H51" s="143">
        <v>112.90848019904624</v>
      </c>
      <c r="I51" s="98">
        <v>27561</v>
      </c>
      <c r="J51" s="112">
        <v>109.17825913428395</v>
      </c>
      <c r="K51" s="35"/>
      <c r="L51" s="139">
        <v>23874</v>
      </c>
      <c r="M51" s="140">
        <v>112.89540923180029</v>
      </c>
      <c r="N51" s="142">
        <v>23809</v>
      </c>
      <c r="O51" s="143">
        <v>112.90448989877777</v>
      </c>
      <c r="P51" s="98">
        <v>65</v>
      </c>
      <c r="Q51" s="112">
        <v>109.56923076923077</v>
      </c>
      <c r="R51" s="35"/>
      <c r="S51" s="139">
        <v>27802</v>
      </c>
      <c r="T51" s="140">
        <v>109.2218185742033</v>
      </c>
      <c r="U51" s="142">
        <v>306</v>
      </c>
      <c r="V51" s="143">
        <v>113.21895424836602</v>
      </c>
      <c r="W51" s="98">
        <v>27496</v>
      </c>
      <c r="X51" s="112">
        <v>109.17733488507419</v>
      </c>
      <c r="Y51" s="35"/>
      <c r="Z51" s="139">
        <v>739</v>
      </c>
      <c r="AA51" s="140">
        <v>130.92692828146144</v>
      </c>
      <c r="AB51" s="142">
        <v>618</v>
      </c>
      <c r="AC51" s="143">
        <v>134.8462783171521</v>
      </c>
      <c r="AD51" s="98">
        <v>121</v>
      </c>
      <c r="AE51" s="112">
        <v>110.90909090909091</v>
      </c>
      <c r="AF51" s="53"/>
      <c r="AG51" s="53"/>
      <c r="AH51" s="53"/>
      <c r="AI51" s="53"/>
      <c r="AJ51" s="53"/>
      <c r="AK51" s="53"/>
      <c r="AL51" s="53"/>
      <c r="AM51" s="53"/>
      <c r="AN51" s="53"/>
      <c r="AO51" s="88"/>
      <c r="AP51" s="89"/>
    </row>
    <row r="52" spans="1:42" ht="15.75">
      <c r="A52" s="52"/>
      <c r="B52" s="52"/>
      <c r="C52" s="105">
        <v>3</v>
      </c>
      <c r="D52" s="113" t="s">
        <v>74</v>
      </c>
      <c r="E52" s="114">
        <v>18087</v>
      </c>
      <c r="F52" s="115">
        <v>110.79659423895616</v>
      </c>
      <c r="G52" s="114">
        <v>8384</v>
      </c>
      <c r="H52" s="115">
        <v>112.97793416030534</v>
      </c>
      <c r="I52" s="114">
        <v>9703</v>
      </c>
      <c r="J52" s="115">
        <v>108.91177986189838</v>
      </c>
      <c r="K52" s="45"/>
      <c r="L52" s="114">
        <v>8300</v>
      </c>
      <c r="M52" s="115">
        <v>112.97602409638554</v>
      </c>
      <c r="N52" s="114">
        <v>8290</v>
      </c>
      <c r="O52" s="115">
        <v>112.97635705669481</v>
      </c>
      <c r="P52" s="114">
        <v>10</v>
      </c>
      <c r="Q52" s="115">
        <v>112.7</v>
      </c>
      <c r="R52" s="45"/>
      <c r="S52" s="114">
        <v>9787</v>
      </c>
      <c r="T52" s="115">
        <v>108.94829876366609</v>
      </c>
      <c r="U52" s="114">
        <v>94</v>
      </c>
      <c r="V52" s="115">
        <v>113.11702127659575</v>
      </c>
      <c r="W52" s="114">
        <v>9693</v>
      </c>
      <c r="X52" s="115">
        <v>108.90787165996079</v>
      </c>
      <c r="Y52" s="45"/>
      <c r="Z52" s="114">
        <v>248</v>
      </c>
      <c r="AA52" s="115">
        <v>135.20967741935485</v>
      </c>
      <c r="AB52" s="114">
        <v>219</v>
      </c>
      <c r="AC52" s="115">
        <v>138.57077625570776</v>
      </c>
      <c r="AD52" s="114">
        <v>29</v>
      </c>
      <c r="AE52" s="115">
        <v>109.82758620689656</v>
      </c>
      <c r="AF52" s="53"/>
      <c r="AG52" s="53"/>
      <c r="AH52" s="53"/>
      <c r="AI52" s="53"/>
      <c r="AJ52" s="53"/>
      <c r="AK52" s="53"/>
      <c r="AL52" s="53"/>
      <c r="AM52" s="53"/>
      <c r="AN52" s="53"/>
      <c r="AO52" s="88"/>
      <c r="AP52" s="89"/>
    </row>
    <row r="53" spans="1:42" ht="15.75" customHeight="1">
      <c r="A53" s="52"/>
      <c r="B53" s="52"/>
      <c r="C53" s="105">
        <v>12</v>
      </c>
      <c r="D53" s="113" t="s">
        <v>75</v>
      </c>
      <c r="E53" s="114">
        <v>6248</v>
      </c>
      <c r="F53" s="115">
        <v>111.05393725992317</v>
      </c>
      <c r="G53" s="114">
        <v>2843</v>
      </c>
      <c r="H53" s="115">
        <v>112.82131551178333</v>
      </c>
      <c r="I53" s="114">
        <v>3405</v>
      </c>
      <c r="J53" s="115">
        <v>109.57826725403818</v>
      </c>
      <c r="K53" s="45"/>
      <c r="L53" s="114">
        <v>2816</v>
      </c>
      <c r="M53" s="115">
        <v>112.83167613636364</v>
      </c>
      <c r="N53" s="114">
        <v>2810</v>
      </c>
      <c r="O53" s="115">
        <v>112.83096085409252</v>
      </c>
      <c r="P53" s="114">
        <v>6</v>
      </c>
      <c r="Q53" s="115">
        <v>113.16666666666667</v>
      </c>
      <c r="R53" s="45"/>
      <c r="S53" s="114">
        <v>3432</v>
      </c>
      <c r="T53" s="115">
        <v>109.59527972027972</v>
      </c>
      <c r="U53" s="114">
        <v>33</v>
      </c>
      <c r="V53" s="115">
        <v>112</v>
      </c>
      <c r="W53" s="114">
        <v>3399</v>
      </c>
      <c r="X53" s="115">
        <v>109.57193292144748</v>
      </c>
      <c r="Y53" s="45"/>
      <c r="Z53" s="114">
        <v>71</v>
      </c>
      <c r="AA53" s="115">
        <v>129.54929577464787</v>
      </c>
      <c r="AB53" s="114">
        <v>64</v>
      </c>
      <c r="AC53" s="115">
        <v>130.375</v>
      </c>
      <c r="AD53" s="114">
        <v>7</v>
      </c>
      <c r="AE53" s="115">
        <v>122</v>
      </c>
      <c r="AF53" s="53"/>
      <c r="AG53" s="53"/>
      <c r="AH53" s="53"/>
      <c r="AI53" s="53"/>
      <c r="AJ53" s="53"/>
      <c r="AK53" s="53"/>
      <c r="AL53" s="53"/>
      <c r="AM53" s="53"/>
      <c r="AN53" s="53"/>
      <c r="AO53" s="88"/>
      <c r="AP53" s="89"/>
    </row>
    <row r="54" spans="1:42" ht="15.75">
      <c r="A54" s="52"/>
      <c r="B54" s="52"/>
      <c r="C54" s="105">
        <v>46</v>
      </c>
      <c r="D54" s="113" t="s">
        <v>42</v>
      </c>
      <c r="E54" s="114">
        <v>27341</v>
      </c>
      <c r="F54" s="115">
        <v>110.96913060970704</v>
      </c>
      <c r="G54" s="114">
        <v>12888</v>
      </c>
      <c r="H54" s="115">
        <v>112.88252638112974</v>
      </c>
      <c r="I54" s="114">
        <v>14453</v>
      </c>
      <c r="J54" s="115">
        <v>109.26292119283194</v>
      </c>
      <c r="K54" s="45"/>
      <c r="L54" s="114">
        <v>12758</v>
      </c>
      <c r="M54" s="115">
        <v>112.85703088258347</v>
      </c>
      <c r="N54" s="114">
        <v>12709</v>
      </c>
      <c r="O54" s="115">
        <v>112.87386891179479</v>
      </c>
      <c r="P54" s="114">
        <v>49</v>
      </c>
      <c r="Q54" s="115">
        <v>108.48979591836735</v>
      </c>
      <c r="R54" s="45"/>
      <c r="S54" s="114">
        <v>14583</v>
      </c>
      <c r="T54" s="115">
        <v>109.31749297126791</v>
      </c>
      <c r="U54" s="114">
        <v>179</v>
      </c>
      <c r="V54" s="115">
        <v>113.49720670391062</v>
      </c>
      <c r="W54" s="114">
        <v>14404</v>
      </c>
      <c r="X54" s="115">
        <v>109.26555123576784</v>
      </c>
      <c r="Y54" s="45"/>
      <c r="Z54" s="114">
        <v>420</v>
      </c>
      <c r="AA54" s="115">
        <v>128.63095238095238</v>
      </c>
      <c r="AB54" s="114">
        <v>335</v>
      </c>
      <c r="AC54" s="115">
        <v>133.26567164179104</v>
      </c>
      <c r="AD54" s="114">
        <v>85</v>
      </c>
      <c r="AE54" s="115">
        <v>110.36470588235294</v>
      </c>
      <c r="AF54" s="53"/>
      <c r="AG54" s="53"/>
      <c r="AH54" s="53"/>
      <c r="AI54" s="53"/>
      <c r="AJ54" s="53"/>
      <c r="AK54" s="53"/>
      <c r="AL54" s="53"/>
      <c r="AM54" s="53"/>
      <c r="AN54" s="53"/>
      <c r="AO54" s="88"/>
      <c r="AP54" s="89"/>
    </row>
    <row r="55" spans="1:42" s="23" customFormat="1" ht="15.75">
      <c r="A55" s="52"/>
      <c r="B55" s="52"/>
      <c r="C55" s="146"/>
      <c r="D55" s="145" t="s">
        <v>53</v>
      </c>
      <c r="E55" s="139">
        <v>10863</v>
      </c>
      <c r="F55" s="140">
        <v>110.84203258768297</v>
      </c>
      <c r="G55" s="142">
        <v>5262</v>
      </c>
      <c r="H55" s="143">
        <v>113.05397187381224</v>
      </c>
      <c r="I55" s="98">
        <v>5601</v>
      </c>
      <c r="J55" s="112">
        <v>108.76397071951438</v>
      </c>
      <c r="K55" s="35"/>
      <c r="L55" s="139">
        <v>5227</v>
      </c>
      <c r="M55" s="140">
        <v>113.03118423569926</v>
      </c>
      <c r="N55" s="142">
        <v>5221</v>
      </c>
      <c r="O55" s="143">
        <v>113.0457766711358</v>
      </c>
      <c r="P55" s="98">
        <v>6</v>
      </c>
      <c r="Q55" s="112">
        <v>100.33333333333333</v>
      </c>
      <c r="R55" s="35"/>
      <c r="S55" s="139">
        <v>5636</v>
      </c>
      <c r="T55" s="140">
        <v>108.81174591909155</v>
      </c>
      <c r="U55" s="142">
        <v>41</v>
      </c>
      <c r="V55" s="143">
        <v>114.09756097560975</v>
      </c>
      <c r="W55" s="98">
        <v>5595</v>
      </c>
      <c r="X55" s="112">
        <v>108.77301161751564</v>
      </c>
      <c r="Y55" s="35"/>
      <c r="Z55" s="139">
        <v>115</v>
      </c>
      <c r="AA55" s="140">
        <v>141.88695652173914</v>
      </c>
      <c r="AB55" s="142">
        <v>96</v>
      </c>
      <c r="AC55" s="143">
        <v>148.20833333333334</v>
      </c>
      <c r="AD55" s="98">
        <v>19</v>
      </c>
      <c r="AE55" s="112">
        <v>109.94736842105263</v>
      </c>
      <c r="AF55" s="53"/>
      <c r="AG55" s="53"/>
      <c r="AH55" s="53"/>
      <c r="AI55" s="53"/>
      <c r="AJ55" s="53"/>
      <c r="AK55" s="53"/>
      <c r="AL55" s="53"/>
      <c r="AM55" s="53"/>
      <c r="AN55" s="53"/>
      <c r="AO55" s="90"/>
      <c r="AP55" s="91"/>
    </row>
    <row r="56" spans="1:42" ht="15.75">
      <c r="A56" s="52"/>
      <c r="B56" s="52"/>
      <c r="C56" s="105">
        <v>6</v>
      </c>
      <c r="D56" s="113" t="s">
        <v>38</v>
      </c>
      <c r="E56" s="114">
        <v>7250</v>
      </c>
      <c r="F56" s="115">
        <v>110.9271724137931</v>
      </c>
      <c r="G56" s="114">
        <v>3549</v>
      </c>
      <c r="H56" s="115">
        <v>113.14849253310791</v>
      </c>
      <c r="I56" s="114">
        <v>3701</v>
      </c>
      <c r="J56" s="115">
        <v>108.79708186976492</v>
      </c>
      <c r="K56" s="45"/>
      <c r="L56" s="114">
        <v>3531</v>
      </c>
      <c r="M56" s="115">
        <v>113.1345227980742</v>
      </c>
      <c r="N56" s="114">
        <v>3525</v>
      </c>
      <c r="O56" s="115">
        <v>113.15631205673759</v>
      </c>
      <c r="P56" s="114">
        <v>6</v>
      </c>
      <c r="Q56" s="115">
        <v>100.33333333333333</v>
      </c>
      <c r="R56" s="45"/>
      <c r="S56" s="114">
        <v>3719</v>
      </c>
      <c r="T56" s="115">
        <v>108.83140629201398</v>
      </c>
      <c r="U56" s="114">
        <v>24</v>
      </c>
      <c r="V56" s="115">
        <v>112</v>
      </c>
      <c r="W56" s="114">
        <v>3695</v>
      </c>
      <c r="X56" s="115">
        <v>108.81082543978349</v>
      </c>
      <c r="Y56" s="45"/>
      <c r="Z56" s="114">
        <v>76</v>
      </c>
      <c r="AA56" s="115">
        <v>144.51315789473685</v>
      </c>
      <c r="AB56" s="114">
        <v>64</v>
      </c>
      <c r="AC56" s="115">
        <v>151.21875</v>
      </c>
      <c r="AD56" s="114">
        <v>12</v>
      </c>
      <c r="AE56" s="115">
        <v>108.75</v>
      </c>
      <c r="AF56" s="53"/>
      <c r="AG56" s="53"/>
      <c r="AH56" s="53"/>
      <c r="AI56" s="53"/>
      <c r="AJ56" s="53"/>
      <c r="AK56" s="53"/>
      <c r="AL56" s="53"/>
      <c r="AM56" s="53"/>
      <c r="AN56" s="53"/>
      <c r="AO56" s="90"/>
      <c r="AP56" s="91"/>
    </row>
    <row r="57" spans="1:42" ht="15.75">
      <c r="A57" s="52"/>
      <c r="B57" s="52"/>
      <c r="C57" s="105">
        <v>10</v>
      </c>
      <c r="D57" s="113" t="s">
        <v>39</v>
      </c>
      <c r="E57" s="114">
        <v>3613</v>
      </c>
      <c r="F57" s="115">
        <v>110.67118737890949</v>
      </c>
      <c r="G57" s="114">
        <v>1713</v>
      </c>
      <c r="H57" s="115">
        <v>112.85814360770578</v>
      </c>
      <c r="I57" s="114">
        <v>1900</v>
      </c>
      <c r="J57" s="115">
        <v>108.69947368421053</v>
      </c>
      <c r="K57" s="45"/>
      <c r="L57" s="114">
        <v>1696</v>
      </c>
      <c r="M57" s="115">
        <v>112.81603773584905</v>
      </c>
      <c r="N57" s="114">
        <v>1696</v>
      </c>
      <c r="O57" s="115">
        <v>112.81603773584905</v>
      </c>
      <c r="P57" s="114">
        <v>0</v>
      </c>
      <c r="Q57" s="115">
        <v>0</v>
      </c>
      <c r="R57" s="45"/>
      <c r="S57" s="114">
        <v>1917</v>
      </c>
      <c r="T57" s="115">
        <v>108.773604590506</v>
      </c>
      <c r="U57" s="114">
        <v>17</v>
      </c>
      <c r="V57" s="115">
        <v>117.05882352941177</v>
      </c>
      <c r="W57" s="114">
        <v>1900</v>
      </c>
      <c r="X57" s="115">
        <v>108.69947368421053</v>
      </c>
      <c r="Y57" s="45"/>
      <c r="Z57" s="114">
        <v>39</v>
      </c>
      <c r="AA57" s="115">
        <v>136.76923076923077</v>
      </c>
      <c r="AB57" s="114">
        <v>32</v>
      </c>
      <c r="AC57" s="115">
        <v>142.1875</v>
      </c>
      <c r="AD57" s="114">
        <v>7</v>
      </c>
      <c r="AE57" s="115">
        <v>112</v>
      </c>
      <c r="AF57" s="53"/>
      <c r="AG57" s="53"/>
      <c r="AH57" s="53"/>
      <c r="AI57" s="53"/>
      <c r="AJ57" s="53"/>
      <c r="AK57" s="53"/>
      <c r="AL57" s="53"/>
      <c r="AM57" s="53"/>
      <c r="AN57" s="53"/>
      <c r="AO57" s="90"/>
      <c r="AP57" s="91"/>
    </row>
    <row r="58" spans="1:42" s="23" customFormat="1" ht="15.75">
      <c r="A58" s="52"/>
      <c r="B58" s="52"/>
      <c r="C58" s="146"/>
      <c r="D58" s="145" t="s">
        <v>54</v>
      </c>
      <c r="E58" s="139">
        <v>21591</v>
      </c>
      <c r="F58" s="140">
        <v>111.03186512898893</v>
      </c>
      <c r="G58" s="142">
        <v>10682</v>
      </c>
      <c r="H58" s="143">
        <v>113.27850589777195</v>
      </c>
      <c r="I58" s="98">
        <v>10909</v>
      </c>
      <c r="J58" s="112">
        <v>108.83197359978</v>
      </c>
      <c r="K58" s="35"/>
      <c r="L58" s="139">
        <v>10623</v>
      </c>
      <c r="M58" s="140">
        <v>113.27383978160594</v>
      </c>
      <c r="N58" s="142">
        <v>10607</v>
      </c>
      <c r="O58" s="143">
        <v>113.29093994531912</v>
      </c>
      <c r="P58" s="98">
        <v>16</v>
      </c>
      <c r="Q58" s="112">
        <v>101.9375</v>
      </c>
      <c r="R58" s="35"/>
      <c r="S58" s="139">
        <v>10968</v>
      </c>
      <c r="T58" s="140">
        <v>108.8604121079504</v>
      </c>
      <c r="U58" s="142">
        <v>75</v>
      </c>
      <c r="V58" s="143">
        <v>111.52</v>
      </c>
      <c r="W58" s="98">
        <v>10893</v>
      </c>
      <c r="X58" s="112">
        <v>108.84210043146975</v>
      </c>
      <c r="Y58" s="35"/>
      <c r="Z58" s="139">
        <v>363</v>
      </c>
      <c r="AA58" s="140">
        <v>133.33608815426996</v>
      </c>
      <c r="AB58" s="142">
        <v>301</v>
      </c>
      <c r="AC58" s="143">
        <v>139.22923588039868</v>
      </c>
      <c r="AD58" s="98">
        <v>62</v>
      </c>
      <c r="AE58" s="112">
        <v>104.7258064516129</v>
      </c>
      <c r="AF58" s="53"/>
      <c r="AG58" s="53"/>
      <c r="AH58" s="53"/>
      <c r="AI58" s="53"/>
      <c r="AJ58" s="53"/>
      <c r="AK58" s="53"/>
      <c r="AL58" s="53"/>
      <c r="AM58" s="53"/>
      <c r="AN58" s="53"/>
      <c r="AO58" s="88"/>
      <c r="AP58" s="89"/>
    </row>
    <row r="59" spans="1:42" ht="15.75">
      <c r="A59" s="52"/>
      <c r="B59" s="52"/>
      <c r="C59" s="105">
        <v>15</v>
      </c>
      <c r="D59" s="113" t="s">
        <v>76</v>
      </c>
      <c r="E59" s="114">
        <v>9468</v>
      </c>
      <c r="F59" s="115">
        <v>111.00348542458809</v>
      </c>
      <c r="G59" s="114">
        <v>4722</v>
      </c>
      <c r="H59" s="115">
        <v>113.24989411266412</v>
      </c>
      <c r="I59" s="114">
        <v>4746</v>
      </c>
      <c r="J59" s="115">
        <v>108.76843657817109</v>
      </c>
      <c r="K59" s="45"/>
      <c r="L59" s="114">
        <v>4692</v>
      </c>
      <c r="M59" s="115">
        <v>113.22591645353793</v>
      </c>
      <c r="N59" s="114">
        <v>4686</v>
      </c>
      <c r="O59" s="115">
        <v>113.26931284677764</v>
      </c>
      <c r="P59" s="114">
        <v>6</v>
      </c>
      <c r="Q59" s="115">
        <v>79.333333333333329</v>
      </c>
      <c r="R59" s="45"/>
      <c r="S59" s="114">
        <v>4776</v>
      </c>
      <c r="T59" s="115">
        <v>108.82014237855947</v>
      </c>
      <c r="U59" s="114">
        <v>36</v>
      </c>
      <c r="V59" s="115">
        <v>110.72222222222223</v>
      </c>
      <c r="W59" s="114">
        <v>4740</v>
      </c>
      <c r="X59" s="115">
        <v>108.80569620253165</v>
      </c>
      <c r="Y59" s="45"/>
      <c r="Z59" s="114">
        <v>135</v>
      </c>
      <c r="AA59" s="115">
        <v>137.54814814814816</v>
      </c>
      <c r="AB59" s="114">
        <v>120</v>
      </c>
      <c r="AC59" s="115">
        <v>140.02500000000001</v>
      </c>
      <c r="AD59" s="114">
        <v>15</v>
      </c>
      <c r="AE59" s="115">
        <v>117.73333333333333</v>
      </c>
      <c r="AF59" s="53"/>
      <c r="AG59" s="53"/>
      <c r="AH59" s="53"/>
      <c r="AI59" s="53"/>
      <c r="AJ59" s="53"/>
      <c r="AK59" s="53"/>
      <c r="AL59" s="53"/>
      <c r="AM59" s="53"/>
      <c r="AN59" s="53"/>
      <c r="AO59" s="90"/>
      <c r="AP59" s="91"/>
    </row>
    <row r="60" spans="1:42" ht="15.75">
      <c r="A60" s="52"/>
      <c r="B60" s="52"/>
      <c r="C60" s="105">
        <v>27</v>
      </c>
      <c r="D60" s="113" t="s">
        <v>40</v>
      </c>
      <c r="E60" s="114">
        <v>2572</v>
      </c>
      <c r="F60" s="115">
        <v>110.65124416796267</v>
      </c>
      <c r="G60" s="114">
        <v>1242</v>
      </c>
      <c r="H60" s="115">
        <v>112.86634460547504</v>
      </c>
      <c r="I60" s="114">
        <v>1330</v>
      </c>
      <c r="J60" s="115">
        <v>108.5827067669173</v>
      </c>
      <c r="K60" s="45"/>
      <c r="L60" s="114">
        <v>1233</v>
      </c>
      <c r="M60" s="115">
        <v>112.88158961881589</v>
      </c>
      <c r="N60" s="114">
        <v>1231</v>
      </c>
      <c r="O60" s="115">
        <v>112.86027619821283</v>
      </c>
      <c r="P60" s="114">
        <v>2</v>
      </c>
      <c r="Q60" s="115">
        <v>126</v>
      </c>
      <c r="R60" s="45"/>
      <c r="S60" s="114">
        <v>1339</v>
      </c>
      <c r="T60" s="115">
        <v>108.59746079163556</v>
      </c>
      <c r="U60" s="114">
        <v>11</v>
      </c>
      <c r="V60" s="115">
        <v>113.54545454545455</v>
      </c>
      <c r="W60" s="114">
        <v>1328</v>
      </c>
      <c r="X60" s="115">
        <v>108.55647590361446</v>
      </c>
      <c r="Y60" s="45"/>
      <c r="Z60" s="114">
        <v>39</v>
      </c>
      <c r="AA60" s="115">
        <v>128.02564102564102</v>
      </c>
      <c r="AB60" s="114">
        <v>31</v>
      </c>
      <c r="AC60" s="115">
        <v>134.41935483870967</v>
      </c>
      <c r="AD60" s="114">
        <v>8</v>
      </c>
      <c r="AE60" s="115">
        <v>103.25</v>
      </c>
      <c r="AF60" s="53"/>
      <c r="AG60" s="53"/>
      <c r="AH60" s="53"/>
      <c r="AI60" s="53"/>
      <c r="AJ60" s="53"/>
      <c r="AK60" s="53"/>
      <c r="AL60" s="53"/>
      <c r="AM60" s="53"/>
      <c r="AN60" s="53"/>
      <c r="AO60" s="90"/>
      <c r="AP60" s="91"/>
    </row>
    <row r="61" spans="1:42" ht="15.75">
      <c r="A61" s="52"/>
      <c r="B61" s="52"/>
      <c r="C61" s="105">
        <v>32</v>
      </c>
      <c r="D61" s="113" t="s">
        <v>77</v>
      </c>
      <c r="E61" s="114">
        <v>2017</v>
      </c>
      <c r="F61" s="115">
        <v>110.69955379276152</v>
      </c>
      <c r="G61" s="114">
        <v>970</v>
      </c>
      <c r="H61" s="115">
        <v>113.31443298969072</v>
      </c>
      <c r="I61" s="114">
        <v>1047</v>
      </c>
      <c r="J61" s="115">
        <v>108.27698185291308</v>
      </c>
      <c r="K61" s="45"/>
      <c r="L61" s="114">
        <v>968</v>
      </c>
      <c r="M61" s="115">
        <v>113.31714876033058</v>
      </c>
      <c r="N61" s="114">
        <v>965</v>
      </c>
      <c r="O61" s="115">
        <v>113.32124352331606</v>
      </c>
      <c r="P61" s="114">
        <v>3</v>
      </c>
      <c r="Q61" s="115">
        <v>112</v>
      </c>
      <c r="R61" s="45"/>
      <c r="S61" s="114">
        <v>1049</v>
      </c>
      <c r="T61" s="115">
        <v>108.28408007626311</v>
      </c>
      <c r="U61" s="114">
        <v>5</v>
      </c>
      <c r="V61" s="115">
        <v>112</v>
      </c>
      <c r="W61" s="114">
        <v>1044</v>
      </c>
      <c r="X61" s="115">
        <v>108.26628352490421</v>
      </c>
      <c r="Y61" s="45"/>
      <c r="Z61" s="114">
        <v>38</v>
      </c>
      <c r="AA61" s="115">
        <v>130.44736842105263</v>
      </c>
      <c r="AB61" s="114">
        <v>28</v>
      </c>
      <c r="AC61" s="115">
        <v>145.5</v>
      </c>
      <c r="AD61" s="114">
        <v>10</v>
      </c>
      <c r="AE61" s="115">
        <v>88.3</v>
      </c>
      <c r="AF61" s="53"/>
      <c r="AG61" s="53"/>
      <c r="AH61" s="53"/>
      <c r="AI61" s="53"/>
      <c r="AJ61" s="53"/>
      <c r="AK61" s="53"/>
      <c r="AL61" s="53"/>
      <c r="AM61" s="53"/>
      <c r="AN61" s="53"/>
      <c r="AO61" s="88"/>
      <c r="AP61" s="89"/>
    </row>
    <row r="62" spans="1:42" ht="15.75">
      <c r="A62" s="52"/>
      <c r="B62" s="52"/>
      <c r="C62" s="105">
        <v>36</v>
      </c>
      <c r="D62" s="113" t="s">
        <v>41</v>
      </c>
      <c r="E62" s="114">
        <v>7534</v>
      </c>
      <c r="F62" s="115">
        <v>111.28643482877621</v>
      </c>
      <c r="G62" s="114">
        <v>3748</v>
      </c>
      <c r="H62" s="115">
        <v>113.4418356456777</v>
      </c>
      <c r="I62" s="114">
        <v>3786</v>
      </c>
      <c r="J62" s="115">
        <v>109.1526677231907</v>
      </c>
      <c r="K62" s="45"/>
      <c r="L62" s="114">
        <v>3730</v>
      </c>
      <c r="M62" s="115">
        <v>113.45254691689009</v>
      </c>
      <c r="N62" s="114">
        <v>3725</v>
      </c>
      <c r="O62" s="115">
        <v>113.45261744966443</v>
      </c>
      <c r="P62" s="114">
        <v>5</v>
      </c>
      <c r="Q62" s="115">
        <v>113.4</v>
      </c>
      <c r="R62" s="45"/>
      <c r="S62" s="114">
        <v>3804</v>
      </c>
      <c r="T62" s="115">
        <v>109.16246056782335</v>
      </c>
      <c r="U62" s="114">
        <v>23</v>
      </c>
      <c r="V62" s="115">
        <v>111.69565217391305</v>
      </c>
      <c r="W62" s="114">
        <v>3781</v>
      </c>
      <c r="X62" s="115">
        <v>109.14705104469716</v>
      </c>
      <c r="Y62" s="45"/>
      <c r="Z62" s="114">
        <v>151</v>
      </c>
      <c r="AA62" s="115">
        <v>131.66887417218544</v>
      </c>
      <c r="AB62" s="114">
        <v>122</v>
      </c>
      <c r="AC62" s="115">
        <v>138.2295081967213</v>
      </c>
      <c r="AD62" s="114">
        <v>29</v>
      </c>
      <c r="AE62" s="115">
        <v>104.06896551724138</v>
      </c>
      <c r="AF62" s="53"/>
      <c r="AG62" s="53"/>
      <c r="AH62" s="53"/>
      <c r="AI62" s="53"/>
      <c r="AJ62" s="53"/>
      <c r="AK62" s="53"/>
      <c r="AL62" s="53"/>
      <c r="AM62" s="53"/>
      <c r="AN62" s="53"/>
      <c r="AO62" s="90"/>
      <c r="AP62" s="91"/>
    </row>
    <row r="63" spans="1:42" s="23" customFormat="1" ht="15.75">
      <c r="A63" s="52"/>
      <c r="B63" s="52"/>
      <c r="C63" s="146">
        <v>28</v>
      </c>
      <c r="D63" s="145" t="s">
        <v>90</v>
      </c>
      <c r="E63" s="139">
        <v>81692</v>
      </c>
      <c r="F63" s="140">
        <v>110.92712872741517</v>
      </c>
      <c r="G63" s="142">
        <v>40454</v>
      </c>
      <c r="H63" s="143">
        <v>113.10530479062639</v>
      </c>
      <c r="I63" s="98">
        <v>41238</v>
      </c>
      <c r="J63" s="112">
        <v>108.79036325718997</v>
      </c>
      <c r="K63" s="35"/>
      <c r="L63" s="139">
        <v>40102</v>
      </c>
      <c r="M63" s="140">
        <v>113.10363572889133</v>
      </c>
      <c r="N63" s="142">
        <v>40057</v>
      </c>
      <c r="O63" s="143">
        <v>113.10512519659486</v>
      </c>
      <c r="P63" s="98">
        <v>45</v>
      </c>
      <c r="Q63" s="112">
        <v>111.77777777777777</v>
      </c>
      <c r="R63" s="35"/>
      <c r="S63" s="139">
        <v>41590</v>
      </c>
      <c r="T63" s="140">
        <v>108.82849242606396</v>
      </c>
      <c r="U63" s="142">
        <v>397</v>
      </c>
      <c r="V63" s="143">
        <v>113.12342569269521</v>
      </c>
      <c r="W63" s="98">
        <v>41193</v>
      </c>
      <c r="X63" s="112">
        <v>108.78709974995752</v>
      </c>
      <c r="Y63" s="35"/>
      <c r="Z63" s="139">
        <v>1443</v>
      </c>
      <c r="AA63" s="140">
        <v>130.05751905751904</v>
      </c>
      <c r="AB63" s="142">
        <v>1144</v>
      </c>
      <c r="AC63" s="143">
        <v>135.63723776223776</v>
      </c>
      <c r="AD63" s="98">
        <v>299</v>
      </c>
      <c r="AE63" s="112">
        <v>108.70903010033445</v>
      </c>
      <c r="AF63" s="53"/>
      <c r="AG63" s="53"/>
      <c r="AH63" s="53"/>
      <c r="AI63" s="53"/>
      <c r="AJ63" s="53"/>
      <c r="AK63" s="53"/>
      <c r="AL63" s="53"/>
      <c r="AM63" s="53"/>
      <c r="AN63" s="53"/>
      <c r="AO63" s="90"/>
      <c r="AP63" s="91"/>
    </row>
    <row r="64" spans="1:42" s="23" customFormat="1" ht="15.75">
      <c r="A64" s="52"/>
      <c r="B64" s="52"/>
      <c r="C64" s="146">
        <v>30</v>
      </c>
      <c r="D64" s="145" t="s">
        <v>91</v>
      </c>
      <c r="E64" s="139">
        <v>19752</v>
      </c>
      <c r="F64" s="140">
        <v>110.73354597002835</v>
      </c>
      <c r="G64" s="142">
        <v>8511</v>
      </c>
      <c r="H64" s="143">
        <v>112.94794971213723</v>
      </c>
      <c r="I64" s="98">
        <v>11241</v>
      </c>
      <c r="J64" s="112">
        <v>109.05693443643804</v>
      </c>
      <c r="K64" s="35"/>
      <c r="L64" s="139">
        <v>8442</v>
      </c>
      <c r="M64" s="140">
        <v>112.96197583511017</v>
      </c>
      <c r="N64" s="142">
        <v>8427</v>
      </c>
      <c r="O64" s="143">
        <v>112.96368814524742</v>
      </c>
      <c r="P64" s="98">
        <v>15</v>
      </c>
      <c r="Q64" s="112">
        <v>112</v>
      </c>
      <c r="R64" s="35"/>
      <c r="S64" s="139">
        <v>11310</v>
      </c>
      <c r="T64" s="140">
        <v>109.07020335985854</v>
      </c>
      <c r="U64" s="142">
        <v>84</v>
      </c>
      <c r="V64" s="143">
        <v>111.36904761904762</v>
      </c>
      <c r="W64" s="98">
        <v>11226</v>
      </c>
      <c r="X64" s="112">
        <v>109.05300195973632</v>
      </c>
      <c r="Y64" s="35"/>
      <c r="Z64" s="139">
        <v>180</v>
      </c>
      <c r="AA64" s="140">
        <v>134.92222222222222</v>
      </c>
      <c r="AB64" s="142">
        <v>154</v>
      </c>
      <c r="AC64" s="143">
        <v>139.56493506493507</v>
      </c>
      <c r="AD64" s="98">
        <v>26</v>
      </c>
      <c r="AE64" s="112">
        <v>107.42307692307692</v>
      </c>
      <c r="AF64" s="53"/>
      <c r="AG64" s="53"/>
      <c r="AH64" s="53"/>
      <c r="AI64" s="53"/>
      <c r="AJ64" s="53"/>
      <c r="AK64" s="53"/>
      <c r="AL64" s="53"/>
      <c r="AM64" s="53"/>
      <c r="AN64" s="53"/>
      <c r="AO64" s="90"/>
      <c r="AP64" s="91"/>
    </row>
    <row r="65" spans="1:42" s="23" customFormat="1" ht="15.75">
      <c r="A65" s="52"/>
      <c r="B65" s="52"/>
      <c r="C65" s="146">
        <v>31</v>
      </c>
      <c r="D65" s="145" t="s">
        <v>57</v>
      </c>
      <c r="E65" s="139">
        <v>7521</v>
      </c>
      <c r="F65" s="140">
        <v>111.05278553383859</v>
      </c>
      <c r="G65" s="142">
        <v>3424</v>
      </c>
      <c r="H65" s="143">
        <v>113.38872663551402</v>
      </c>
      <c r="I65" s="98">
        <v>4097</v>
      </c>
      <c r="J65" s="112">
        <v>109.10056138638028</v>
      </c>
      <c r="K65" s="35"/>
      <c r="L65" s="139">
        <v>3406</v>
      </c>
      <c r="M65" s="140">
        <v>113.40223135642982</v>
      </c>
      <c r="N65" s="142">
        <v>3401</v>
      </c>
      <c r="O65" s="143">
        <v>113.39547192002352</v>
      </c>
      <c r="P65" s="98">
        <v>5</v>
      </c>
      <c r="Q65" s="112">
        <v>118</v>
      </c>
      <c r="R65" s="35"/>
      <c r="S65" s="139">
        <v>4115</v>
      </c>
      <c r="T65" s="140">
        <v>109.10814094775213</v>
      </c>
      <c r="U65" s="142">
        <v>23</v>
      </c>
      <c r="V65" s="143">
        <v>112.39130434782609</v>
      </c>
      <c r="W65" s="98">
        <v>4092</v>
      </c>
      <c r="X65" s="112">
        <v>109.08968719452591</v>
      </c>
      <c r="Y65" s="35"/>
      <c r="Z65" s="139">
        <v>129</v>
      </c>
      <c r="AA65" s="140">
        <v>133.7906976744186</v>
      </c>
      <c r="AB65" s="142">
        <v>95</v>
      </c>
      <c r="AC65" s="143">
        <v>142.51578947368421</v>
      </c>
      <c r="AD65" s="98">
        <v>34</v>
      </c>
      <c r="AE65" s="112">
        <v>109.41176470588235</v>
      </c>
      <c r="AF65" s="53"/>
      <c r="AG65" s="53"/>
      <c r="AH65" s="53"/>
      <c r="AI65" s="53"/>
      <c r="AJ65" s="53"/>
      <c r="AK65" s="53"/>
      <c r="AL65" s="53"/>
      <c r="AM65" s="53"/>
      <c r="AN65" s="53"/>
      <c r="AO65" s="90"/>
      <c r="AP65" s="91"/>
    </row>
    <row r="66" spans="1:42" s="23" customFormat="1" ht="15.75">
      <c r="A66" s="52"/>
      <c r="B66" s="52"/>
      <c r="C66" s="146"/>
      <c r="D66" s="145" t="s">
        <v>58</v>
      </c>
      <c r="E66" s="139">
        <v>21885</v>
      </c>
      <c r="F66" s="140">
        <v>111.58153986748914</v>
      </c>
      <c r="G66" s="142">
        <v>10609</v>
      </c>
      <c r="H66" s="143">
        <v>113.22876802714676</v>
      </c>
      <c r="I66" s="98">
        <v>11276</v>
      </c>
      <c r="J66" s="112">
        <v>110.0317488471089</v>
      </c>
      <c r="K66" s="35"/>
      <c r="L66" s="139">
        <v>10465</v>
      </c>
      <c r="M66" s="140">
        <v>113.22532250358337</v>
      </c>
      <c r="N66" s="142">
        <v>10436</v>
      </c>
      <c r="O66" s="143">
        <v>113.23476427750096</v>
      </c>
      <c r="P66" s="98">
        <v>29</v>
      </c>
      <c r="Q66" s="112">
        <v>109.82758620689656</v>
      </c>
      <c r="R66" s="35"/>
      <c r="S66" s="139">
        <v>11420</v>
      </c>
      <c r="T66" s="140">
        <v>110.07521891418564</v>
      </c>
      <c r="U66" s="142">
        <v>173</v>
      </c>
      <c r="V66" s="143">
        <v>112.86705202312139</v>
      </c>
      <c r="W66" s="98">
        <v>11247</v>
      </c>
      <c r="X66" s="112">
        <v>110.03227527340624</v>
      </c>
      <c r="Y66" s="35"/>
      <c r="Z66" s="139">
        <v>348</v>
      </c>
      <c r="AA66" s="140">
        <v>137.43678160919541</v>
      </c>
      <c r="AB66" s="142">
        <v>319</v>
      </c>
      <c r="AC66" s="143">
        <v>138.98432601880879</v>
      </c>
      <c r="AD66" s="98">
        <v>29</v>
      </c>
      <c r="AE66" s="112">
        <v>120.41379310344827</v>
      </c>
      <c r="AF66" s="53"/>
      <c r="AG66" s="53"/>
      <c r="AH66" s="53"/>
      <c r="AI66" s="53"/>
      <c r="AJ66" s="53"/>
      <c r="AK66" s="53"/>
      <c r="AL66" s="53"/>
      <c r="AM66" s="53"/>
      <c r="AN66" s="53"/>
      <c r="AO66" s="90"/>
      <c r="AP66" s="91"/>
    </row>
    <row r="67" spans="1:42" ht="15.75">
      <c r="A67" s="52"/>
      <c r="B67" s="52"/>
      <c r="C67" s="105">
        <v>1</v>
      </c>
      <c r="D67" s="113" t="s">
        <v>78</v>
      </c>
      <c r="E67" s="114">
        <v>3264</v>
      </c>
      <c r="F67" s="115">
        <v>111.00030637254902</v>
      </c>
      <c r="G67" s="114">
        <v>1481</v>
      </c>
      <c r="H67" s="115">
        <v>113.14922349763673</v>
      </c>
      <c r="I67" s="114">
        <v>1783</v>
      </c>
      <c r="J67" s="115">
        <v>109.21536735838474</v>
      </c>
      <c r="K67" s="45"/>
      <c r="L67" s="114">
        <v>1457</v>
      </c>
      <c r="M67" s="115">
        <v>113.20658888126287</v>
      </c>
      <c r="N67" s="114">
        <v>1453</v>
      </c>
      <c r="O67" s="115">
        <v>113.20991052993806</v>
      </c>
      <c r="P67" s="114">
        <v>4</v>
      </c>
      <c r="Q67" s="115">
        <v>112</v>
      </c>
      <c r="R67" s="45"/>
      <c r="S67" s="114">
        <v>1807</v>
      </c>
      <c r="T67" s="115">
        <v>109.22136137244051</v>
      </c>
      <c r="U67" s="114">
        <v>28</v>
      </c>
      <c r="V67" s="115">
        <v>110</v>
      </c>
      <c r="W67" s="114">
        <v>1779</v>
      </c>
      <c r="X67" s="115">
        <v>109.20910623946037</v>
      </c>
      <c r="Y67" s="45"/>
      <c r="Z67" s="114">
        <v>55</v>
      </c>
      <c r="AA67" s="115">
        <v>132.36363636363637</v>
      </c>
      <c r="AB67" s="114">
        <v>50</v>
      </c>
      <c r="AC67" s="115">
        <v>133.56</v>
      </c>
      <c r="AD67" s="114">
        <v>5</v>
      </c>
      <c r="AE67" s="115">
        <v>120.4</v>
      </c>
      <c r="AF67" s="53"/>
      <c r="AG67" s="53"/>
      <c r="AH67" s="53"/>
      <c r="AI67" s="53"/>
      <c r="AJ67" s="53"/>
      <c r="AK67" s="53"/>
      <c r="AL67" s="53"/>
      <c r="AM67" s="53"/>
      <c r="AN67" s="53"/>
      <c r="AO67" s="90"/>
      <c r="AP67" s="91"/>
    </row>
    <row r="68" spans="1:42" ht="15.75">
      <c r="A68" s="52"/>
      <c r="B68" s="52"/>
      <c r="C68" s="105">
        <v>20</v>
      </c>
      <c r="D68" s="113" t="s">
        <v>79</v>
      </c>
      <c r="E68" s="114">
        <v>7865</v>
      </c>
      <c r="F68" s="115">
        <v>111.86636999364272</v>
      </c>
      <c r="G68" s="114">
        <v>3874</v>
      </c>
      <c r="H68" s="115">
        <v>113.291171915333</v>
      </c>
      <c r="I68" s="114">
        <v>3991</v>
      </c>
      <c r="J68" s="115">
        <v>110.48333750939614</v>
      </c>
      <c r="K68" s="45"/>
      <c r="L68" s="114">
        <v>3807</v>
      </c>
      <c r="M68" s="115">
        <v>113.26267402153927</v>
      </c>
      <c r="N68" s="114">
        <v>3800</v>
      </c>
      <c r="O68" s="115">
        <v>113.28342105263158</v>
      </c>
      <c r="P68" s="114">
        <v>7</v>
      </c>
      <c r="Q68" s="115">
        <v>102</v>
      </c>
      <c r="R68" s="45"/>
      <c r="S68" s="114">
        <v>4058</v>
      </c>
      <c r="T68" s="115">
        <v>110.55643173977329</v>
      </c>
      <c r="U68" s="114">
        <v>74</v>
      </c>
      <c r="V68" s="115">
        <v>113.68918918918919</v>
      </c>
      <c r="W68" s="114">
        <v>3984</v>
      </c>
      <c r="X68" s="115">
        <v>110.49824297188755</v>
      </c>
      <c r="Y68" s="45"/>
      <c r="Z68" s="114">
        <v>107</v>
      </c>
      <c r="AA68" s="115">
        <v>140.36448598130841</v>
      </c>
      <c r="AB68" s="114">
        <v>98</v>
      </c>
      <c r="AC68" s="115">
        <v>141.62244897959184</v>
      </c>
      <c r="AD68" s="114">
        <v>9</v>
      </c>
      <c r="AE68" s="115">
        <v>126.66666666666667</v>
      </c>
      <c r="AF68" s="53"/>
      <c r="AG68" s="53"/>
      <c r="AH68" s="53"/>
      <c r="AI68" s="53"/>
      <c r="AJ68" s="53"/>
      <c r="AK68" s="53"/>
      <c r="AL68" s="53"/>
      <c r="AM68" s="53"/>
      <c r="AN68" s="53"/>
      <c r="AO68" s="90"/>
      <c r="AP68" s="91"/>
    </row>
    <row r="69" spans="1:42" ht="15.75">
      <c r="A69" s="52"/>
      <c r="B69" s="52"/>
      <c r="C69" s="105">
        <v>48</v>
      </c>
      <c r="D69" s="113" t="s">
        <v>80</v>
      </c>
      <c r="E69" s="114">
        <v>10756</v>
      </c>
      <c r="F69" s="115">
        <v>111.54964670881368</v>
      </c>
      <c r="G69" s="114">
        <v>5254</v>
      </c>
      <c r="H69" s="115">
        <v>113.20517700799391</v>
      </c>
      <c r="I69" s="114">
        <v>5502</v>
      </c>
      <c r="J69" s="115">
        <v>109.96873864049437</v>
      </c>
      <c r="K69" s="45"/>
      <c r="L69" s="114">
        <v>5201</v>
      </c>
      <c r="M69" s="115">
        <v>113.20323014804845</v>
      </c>
      <c r="N69" s="114">
        <v>5183</v>
      </c>
      <c r="O69" s="115">
        <v>113.2060582674127</v>
      </c>
      <c r="P69" s="114">
        <v>18</v>
      </c>
      <c r="Q69" s="115">
        <v>112.38888888888889</v>
      </c>
      <c r="R69" s="45"/>
      <c r="S69" s="114">
        <v>5555</v>
      </c>
      <c r="T69" s="115">
        <v>110.0014401440144</v>
      </c>
      <c r="U69" s="114">
        <v>71</v>
      </c>
      <c r="V69" s="115">
        <v>113.14084507042253</v>
      </c>
      <c r="W69" s="114">
        <v>5484</v>
      </c>
      <c r="X69" s="115">
        <v>109.96079504011671</v>
      </c>
      <c r="Y69" s="45"/>
      <c r="Z69" s="114">
        <v>186</v>
      </c>
      <c r="AA69" s="115">
        <v>137.25268817204301</v>
      </c>
      <c r="AB69" s="114">
        <v>171</v>
      </c>
      <c r="AC69" s="115">
        <v>139.05847953216374</v>
      </c>
      <c r="AD69" s="114">
        <v>15</v>
      </c>
      <c r="AE69" s="115">
        <v>116.66666666666667</v>
      </c>
      <c r="AF69" s="53"/>
      <c r="AG69" s="53"/>
      <c r="AH69" s="53"/>
      <c r="AI69" s="53"/>
      <c r="AJ69" s="53"/>
      <c r="AK69" s="53"/>
      <c r="AL69" s="53"/>
      <c r="AM69" s="53"/>
      <c r="AN69" s="53"/>
      <c r="AO69" s="88"/>
      <c r="AP69" s="89"/>
    </row>
    <row r="70" spans="1:42" s="23" customFormat="1" ht="15.75">
      <c r="A70" s="52"/>
      <c r="B70" s="52"/>
      <c r="C70" s="146">
        <v>26</v>
      </c>
      <c r="D70" s="145" t="s">
        <v>59</v>
      </c>
      <c r="E70" s="139">
        <v>3341</v>
      </c>
      <c r="F70" s="140">
        <v>110.76234660281352</v>
      </c>
      <c r="G70" s="142">
        <v>1481</v>
      </c>
      <c r="H70" s="143">
        <v>112.50033760972316</v>
      </c>
      <c r="I70" s="98">
        <v>1860</v>
      </c>
      <c r="J70" s="112">
        <v>109.37849462365591</v>
      </c>
      <c r="K70" s="35"/>
      <c r="L70" s="139">
        <v>1468</v>
      </c>
      <c r="M70" s="140">
        <v>112.50953678474114</v>
      </c>
      <c r="N70" s="142">
        <v>1467</v>
      </c>
      <c r="O70" s="143">
        <v>112.52419904567144</v>
      </c>
      <c r="P70" s="98">
        <v>1</v>
      </c>
      <c r="Q70" s="112">
        <v>91</v>
      </c>
      <c r="R70" s="35"/>
      <c r="S70" s="139">
        <v>1873</v>
      </c>
      <c r="T70" s="140">
        <v>109.39295248264816</v>
      </c>
      <c r="U70" s="142">
        <v>14</v>
      </c>
      <c r="V70" s="143">
        <v>110</v>
      </c>
      <c r="W70" s="98">
        <v>1859</v>
      </c>
      <c r="X70" s="112">
        <v>109.38838084991932</v>
      </c>
      <c r="Y70" s="35"/>
      <c r="Z70" s="139">
        <v>26</v>
      </c>
      <c r="AA70" s="140">
        <v>134.5</v>
      </c>
      <c r="AB70" s="142">
        <v>25</v>
      </c>
      <c r="AC70" s="143">
        <v>137.63999999999999</v>
      </c>
      <c r="AD70" s="98">
        <v>1</v>
      </c>
      <c r="AE70" s="112">
        <v>56</v>
      </c>
      <c r="AF70" s="53"/>
      <c r="AG70" s="53"/>
      <c r="AH70" s="53"/>
      <c r="AI70" s="53"/>
      <c r="AJ70" s="53"/>
      <c r="AK70" s="53"/>
      <c r="AL70" s="53"/>
      <c r="AM70" s="53"/>
      <c r="AN70" s="53"/>
      <c r="AO70" s="88"/>
      <c r="AP70" s="89"/>
    </row>
    <row r="71" spans="1:42" s="23" customFormat="1" ht="15.75">
      <c r="A71" s="52"/>
      <c r="B71" s="52"/>
      <c r="C71" s="146">
        <v>51</v>
      </c>
      <c r="D71" s="145" t="s">
        <v>60</v>
      </c>
      <c r="E71" s="139">
        <v>709</v>
      </c>
      <c r="F71" s="140">
        <v>109.80253878702398</v>
      </c>
      <c r="G71" s="142">
        <v>312</v>
      </c>
      <c r="H71" s="143">
        <v>111.56730769230769</v>
      </c>
      <c r="I71" s="98">
        <v>397</v>
      </c>
      <c r="J71" s="112">
        <v>108.41561712846348</v>
      </c>
      <c r="K71" s="35"/>
      <c r="L71" s="139">
        <v>310</v>
      </c>
      <c r="M71" s="140">
        <v>111.56451612903226</v>
      </c>
      <c r="N71" s="142">
        <v>310</v>
      </c>
      <c r="O71" s="143">
        <v>111.56451612903226</v>
      </c>
      <c r="P71" s="98">
        <v>0</v>
      </c>
      <c r="Q71" s="112">
        <v>0</v>
      </c>
      <c r="R71" s="35"/>
      <c r="S71" s="139">
        <v>399</v>
      </c>
      <c r="T71" s="140">
        <v>108.43358395989975</v>
      </c>
      <c r="U71" s="142">
        <v>2</v>
      </c>
      <c r="V71" s="143">
        <v>112</v>
      </c>
      <c r="W71" s="98">
        <v>397</v>
      </c>
      <c r="X71" s="112">
        <v>108.41561712846348</v>
      </c>
      <c r="Y71" s="35"/>
      <c r="Z71" s="139">
        <v>4</v>
      </c>
      <c r="AA71" s="140">
        <v>131.25</v>
      </c>
      <c r="AB71" s="142">
        <v>3</v>
      </c>
      <c r="AC71" s="143">
        <v>133</v>
      </c>
      <c r="AD71" s="98">
        <v>1</v>
      </c>
      <c r="AE71" s="112">
        <v>126</v>
      </c>
      <c r="AF71" s="53"/>
      <c r="AG71" s="53"/>
      <c r="AH71" s="53"/>
      <c r="AI71" s="53"/>
      <c r="AJ71" s="53"/>
      <c r="AK71" s="53"/>
      <c r="AL71" s="53"/>
      <c r="AM71" s="53"/>
      <c r="AN71" s="53"/>
      <c r="AO71" s="90"/>
      <c r="AP71" s="91"/>
    </row>
    <row r="72" spans="1:42" s="23" customFormat="1" ht="15.75">
      <c r="A72" s="52"/>
      <c r="B72" s="52"/>
      <c r="C72" s="146">
        <v>52</v>
      </c>
      <c r="D72" s="145" t="s">
        <v>61</v>
      </c>
      <c r="E72" s="139">
        <v>978</v>
      </c>
      <c r="F72" s="140">
        <v>110.27096114519428</v>
      </c>
      <c r="G72" s="142">
        <v>438</v>
      </c>
      <c r="H72" s="143">
        <v>111.48173515981735</v>
      </c>
      <c r="I72" s="98">
        <v>540</v>
      </c>
      <c r="J72" s="112">
        <v>109.28888888888889</v>
      </c>
      <c r="K72" s="35"/>
      <c r="L72" s="139">
        <v>433</v>
      </c>
      <c r="M72" s="140">
        <v>111.47575057736721</v>
      </c>
      <c r="N72" s="142">
        <v>430</v>
      </c>
      <c r="O72" s="143">
        <v>111.47209302325581</v>
      </c>
      <c r="P72" s="98">
        <v>3</v>
      </c>
      <c r="Q72" s="112">
        <v>112</v>
      </c>
      <c r="R72" s="35"/>
      <c r="S72" s="139">
        <v>545</v>
      </c>
      <c r="T72" s="140">
        <v>109.3137614678899</v>
      </c>
      <c r="U72" s="142">
        <v>8</v>
      </c>
      <c r="V72" s="143">
        <v>112</v>
      </c>
      <c r="W72" s="98">
        <v>537</v>
      </c>
      <c r="X72" s="112">
        <v>109.27374301675978</v>
      </c>
      <c r="Y72" s="35"/>
      <c r="Z72" s="139">
        <v>21</v>
      </c>
      <c r="AA72" s="140">
        <v>115.33333333333333</v>
      </c>
      <c r="AB72" s="142">
        <v>17</v>
      </c>
      <c r="AC72" s="143">
        <v>116.11764705882354</v>
      </c>
      <c r="AD72" s="98">
        <v>4</v>
      </c>
      <c r="AE72" s="112">
        <v>112</v>
      </c>
      <c r="AF72" s="53"/>
      <c r="AG72" s="53"/>
      <c r="AH72" s="53"/>
      <c r="AI72" s="53"/>
      <c r="AJ72" s="53"/>
      <c r="AK72" s="53"/>
      <c r="AL72" s="53"/>
      <c r="AM72" s="53"/>
      <c r="AN72" s="53"/>
      <c r="AO72" s="90"/>
      <c r="AP72" s="91"/>
    </row>
    <row r="73" spans="1:42" ht="3.2" customHeight="1">
      <c r="A73" s="52"/>
      <c r="B73" s="52"/>
      <c r="C73" s="52"/>
      <c r="D73" s="41"/>
      <c r="E73" s="41"/>
      <c r="F73" s="41"/>
      <c r="G73" s="41"/>
      <c r="H73" s="41"/>
      <c r="I73" s="41"/>
      <c r="J73" s="41"/>
      <c r="K73" s="35"/>
      <c r="L73" s="41"/>
      <c r="M73" s="41"/>
      <c r="N73" s="41"/>
      <c r="O73" s="41"/>
      <c r="P73" s="41"/>
      <c r="Q73" s="41"/>
      <c r="R73" s="35"/>
      <c r="S73" s="41"/>
      <c r="T73" s="41"/>
      <c r="U73" s="41"/>
      <c r="V73" s="41"/>
      <c r="W73" s="41"/>
      <c r="X73" s="41"/>
      <c r="Y73" s="35"/>
      <c r="Z73" s="41"/>
      <c r="AA73" s="41"/>
      <c r="AB73" s="41"/>
      <c r="AC73" s="41"/>
      <c r="AD73" s="41"/>
      <c r="AE73" s="41"/>
      <c r="AF73" s="53"/>
      <c r="AG73" s="88"/>
      <c r="AH73" s="89"/>
      <c r="AI73" s="88"/>
      <c r="AJ73" s="89"/>
      <c r="AK73" s="88"/>
      <c r="AL73" s="89"/>
      <c r="AM73" s="88"/>
      <c r="AN73" s="89"/>
      <c r="AO73" s="88"/>
      <c r="AP73" s="89"/>
    </row>
    <row r="74" spans="1:42" s="55" customFormat="1" ht="15.6" customHeight="1">
      <c r="A74" s="54"/>
      <c r="B74" s="54"/>
      <c r="C74" s="54"/>
      <c r="D74" s="173"/>
      <c r="E74" s="174"/>
      <c r="F74" s="174"/>
      <c r="G74" s="174"/>
      <c r="H74" s="174"/>
      <c r="I74" s="11"/>
      <c r="J74" s="11"/>
      <c r="K74" s="35"/>
      <c r="L74" s="35"/>
      <c r="M74" s="35"/>
      <c r="N74" s="35"/>
      <c r="O74" s="35"/>
      <c r="P74" s="11"/>
      <c r="Q74" s="11"/>
      <c r="R74" s="35"/>
      <c r="S74" s="35"/>
      <c r="T74" s="35"/>
      <c r="U74" s="35"/>
      <c r="V74" s="35"/>
      <c r="W74" s="11"/>
      <c r="X74" s="11"/>
      <c r="Y74" s="35"/>
      <c r="Z74" s="35"/>
      <c r="AA74" s="35"/>
      <c r="AB74" s="35"/>
      <c r="AC74" s="35"/>
      <c r="AD74" s="11"/>
      <c r="AE74" s="11"/>
      <c r="AF74" s="53"/>
      <c r="AG74" s="88"/>
      <c r="AH74" s="89"/>
      <c r="AI74" s="88"/>
      <c r="AJ74" s="89"/>
      <c r="AK74" s="88"/>
      <c r="AL74" s="89"/>
      <c r="AM74" s="88"/>
      <c r="AN74" s="89"/>
      <c r="AO74" s="88"/>
      <c r="AP74" s="89"/>
    </row>
    <row r="75" spans="1:42" s="55" customFormat="1" ht="27.6" customHeight="1">
      <c r="A75" s="54"/>
      <c r="B75" s="54"/>
      <c r="C75" s="175" t="s">
        <v>105</v>
      </c>
      <c r="D75" s="175"/>
      <c r="E75" s="175"/>
      <c r="F75" s="175"/>
      <c r="G75" s="175"/>
      <c r="H75" s="175"/>
      <c r="I75" s="175"/>
      <c r="J75" s="175"/>
      <c r="K75" s="56"/>
      <c r="L75" s="56"/>
      <c r="M75" s="56"/>
      <c r="N75" s="56"/>
      <c r="O75" s="56"/>
      <c r="P75" s="56"/>
      <c r="Q75" s="56"/>
      <c r="R75" s="56"/>
      <c r="S75" s="56"/>
      <c r="T75" s="56"/>
      <c r="U75" s="56"/>
      <c r="V75" s="56"/>
      <c r="W75" s="56"/>
      <c r="X75" s="56"/>
      <c r="Y75" s="56"/>
      <c r="Z75" s="56"/>
      <c r="AA75" s="56"/>
      <c r="AB75" s="56"/>
      <c r="AC75" s="56"/>
      <c r="AD75" s="56"/>
      <c r="AE75" s="56"/>
      <c r="AG75" s="88"/>
      <c r="AH75" s="89"/>
      <c r="AI75" s="88"/>
      <c r="AJ75" s="89"/>
      <c r="AK75" s="88"/>
      <c r="AL75" s="89"/>
      <c r="AM75" s="88"/>
      <c r="AN75" s="89"/>
      <c r="AO75" s="88"/>
      <c r="AP75" s="89"/>
    </row>
    <row r="76" spans="1:42" s="55" customFormat="1" ht="13.9" customHeight="1">
      <c r="A76" s="54"/>
      <c r="B76" s="54"/>
      <c r="C76" s="175"/>
      <c r="D76" s="175"/>
      <c r="E76" s="175"/>
      <c r="F76" s="175"/>
      <c r="G76" s="175"/>
      <c r="H76" s="175"/>
      <c r="I76" s="175"/>
      <c r="J76" s="175"/>
      <c r="K76" s="56"/>
      <c r="L76" s="56"/>
      <c r="M76" s="56"/>
      <c r="N76" s="56"/>
      <c r="O76" s="56"/>
      <c r="P76" s="56"/>
      <c r="Q76" s="56"/>
      <c r="R76" s="56"/>
      <c r="S76" s="56"/>
      <c r="T76" s="56"/>
      <c r="U76" s="56"/>
      <c r="V76" s="56"/>
      <c r="W76" s="56"/>
      <c r="X76" s="56"/>
      <c r="Y76" s="56"/>
      <c r="Z76" s="56"/>
      <c r="AA76" s="56"/>
      <c r="AB76" s="56"/>
      <c r="AC76" s="56"/>
      <c r="AD76" s="56"/>
      <c r="AE76" s="56"/>
    </row>
    <row r="77" spans="1:42" s="55" customFormat="1" ht="24.2" customHeight="1">
      <c r="A77" s="54"/>
      <c r="B77" s="54"/>
      <c r="C77" s="175"/>
      <c r="D77" s="175"/>
      <c r="E77" s="175"/>
      <c r="F77" s="175"/>
      <c r="G77" s="175"/>
      <c r="H77" s="175"/>
      <c r="I77" s="175"/>
      <c r="J77" s="175"/>
      <c r="K77" s="56"/>
      <c r="L77" s="56"/>
      <c r="M77" s="56"/>
      <c r="N77" s="56"/>
      <c r="O77" s="56"/>
      <c r="P77" s="56"/>
      <c r="Q77" s="56"/>
      <c r="R77" s="56"/>
      <c r="S77" s="56"/>
      <c r="T77" s="56"/>
      <c r="U77" s="56"/>
      <c r="V77" s="56"/>
      <c r="W77" s="56"/>
      <c r="X77" s="56"/>
      <c r="Y77" s="56"/>
      <c r="Z77" s="56"/>
      <c r="AA77" s="56"/>
      <c r="AB77" s="56"/>
      <c r="AC77" s="56"/>
      <c r="AD77" s="56"/>
      <c r="AE77" s="56"/>
    </row>
    <row r="80" spans="1:42" s="49" customFormat="1" hidden="1">
      <c r="E80" s="57">
        <f>E72+E71+E66+E51+E70+E65+E63++E58+E55+E46+E40+E30+E29+E26+E25+E24+E20+E11+E64</f>
        <v>505794</v>
      </c>
      <c r="F80" s="57"/>
      <c r="G80" s="57">
        <f>G72+G71+G66+G51+G70+G65+G63++G58+G55+G46+G40+G30+G29+G26+G25+G24+G20+G11+G64</f>
        <v>237540</v>
      </c>
      <c r="H80" s="58"/>
      <c r="I80" s="57">
        <f>I72+I71+I66+I51+I70+I65+I63++I58+I55+I46+I40+I30+I29+I26+I25+I24+I20+I11+I64</f>
        <v>268254</v>
      </c>
      <c r="J80" s="58"/>
      <c r="L80" s="57">
        <f>L72+L71+L66+L51+L70+L65+L63++L58+L55+L46+L40+L30+L29+L26+L25+L24+L20+L11+L64</f>
        <v>235461</v>
      </c>
      <c r="M80" s="57"/>
      <c r="N80" s="57">
        <f>N72+N71+N66+N51+N70+N65+N63++N58+N55+N46+N40+N30+N29+N26+N25+N24+N20+N11+N64</f>
        <v>235004</v>
      </c>
      <c r="O80" s="58"/>
      <c r="P80" s="57">
        <f>P72+P71+P66+P51+P70+P65+P63++P58+P55+P46+P40+P30+P29+P26+P25+P24+P20+P11+P64</f>
        <v>457</v>
      </c>
      <c r="Q80" s="58"/>
      <c r="S80" s="57">
        <f>S72+S71+S66+S51+S70+S65+S63++S58+S55+S46+S40+S30+S29+S26+S25+S24+S20+S11+S64</f>
        <v>270333</v>
      </c>
      <c r="T80" s="57"/>
      <c r="U80" s="57">
        <f>U72+U71+U66+U51+U70+U65+U63++U58+U55+U46+U40+U30+U29+U26+U25+U24+U20+U11+U64</f>
        <v>2536</v>
      </c>
      <c r="V80" s="58"/>
      <c r="W80" s="57">
        <f>W72+W71+W66+W51+W70+W65+W63++W58+W55+W46+W40+W30+W29+W26+W25+W24+W20+W11+W64</f>
        <v>267797</v>
      </c>
      <c r="X80" s="58"/>
      <c r="Z80" s="57">
        <f>Z72+Z71+Z66+Z51+Z70+Z65+Z63++Z58+Z55+Z46+Z40+Z30+Z29+Z26+Z25+Z24+Z20+Z11+Z64</f>
        <v>7224</v>
      </c>
      <c r="AA80" s="57"/>
      <c r="AB80" s="57">
        <f>AB72+AB71+AB66+AB51+AB70+AB65+AB63++AB58+AB55+AB46+AB40+AB30+AB29+AB26+AB25+AB24+AB20+AB11+AB64</f>
        <v>5892</v>
      </c>
      <c r="AC80" s="58"/>
      <c r="AD80" s="57">
        <f>AD72+AD71+AD66+AD51+AD70+AD65+AD63++AD58+AD55+AD46+AD40+AD30+AD29+AD26+AD25+AD24+AD20+AD11+AD64</f>
        <v>1332</v>
      </c>
      <c r="AE80" s="58"/>
    </row>
    <row r="81" spans="8:31" hidden="1"/>
    <row r="82" spans="8:31" hidden="1">
      <c r="H82" s="11" t="s">
        <v>43</v>
      </c>
      <c r="J82" s="11" t="s">
        <v>43</v>
      </c>
      <c r="O82" s="11" t="s">
        <v>43</v>
      </c>
      <c r="Q82" s="11" t="s">
        <v>43</v>
      </c>
      <c r="V82" s="11" t="s">
        <v>43</v>
      </c>
      <c r="X82" s="11" t="s">
        <v>43</v>
      </c>
      <c r="AC82" s="11" t="s">
        <v>43</v>
      </c>
      <c r="AE82" s="11" t="s">
        <v>43</v>
      </c>
    </row>
    <row r="83" spans="8:31" hidden="1"/>
    <row r="84" spans="8:31" hidden="1"/>
    <row r="85" spans="8:31" hidden="1"/>
    <row r="86" spans="8:31" hidden="1"/>
    <row r="87" spans="8:31" hidden="1"/>
    <row r="88" spans="8:31" hidden="1"/>
    <row r="89" spans="8:31" hidden="1"/>
  </sheetData>
  <autoFilter ref="D8:D72" xr:uid="{00000000-0001-0000-0500-000000000000}"/>
  <dataConsolidate/>
  <mergeCells count="22">
    <mergeCell ref="AB8:AC8"/>
    <mergeCell ref="AD8:AE8"/>
    <mergeCell ref="D74:H74"/>
    <mergeCell ref="C75:J77"/>
    <mergeCell ref="N8:O8"/>
    <mergeCell ref="P8:Q8"/>
    <mergeCell ref="S8:T8"/>
    <mergeCell ref="U8:V8"/>
    <mergeCell ref="W8:X8"/>
    <mergeCell ref="Z8:AA8"/>
    <mergeCell ref="C8:C9"/>
    <mergeCell ref="D8:D9"/>
    <mergeCell ref="E8:F8"/>
    <mergeCell ref="G8:H8"/>
    <mergeCell ref="I8:J8"/>
    <mergeCell ref="L8:M8"/>
    <mergeCell ref="Z7:AE7"/>
    <mergeCell ref="C4:J4"/>
    <mergeCell ref="C5:J5"/>
    <mergeCell ref="C7:J7"/>
    <mergeCell ref="L7:Q7"/>
    <mergeCell ref="S7:X7"/>
  </mergeCells>
  <conditionalFormatting sqref="E80 G80 I80 L80 N80 P80 S80 U80 W80 Z80 AB80 AD80">
    <cfRule type="cellIs" dxfId="0" priority="16" operator="equal">
      <formula>E10</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X72"/>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181" t="s">
        <v>69</v>
      </c>
      <c r="C22" s="181"/>
      <c r="D22" s="181"/>
      <c r="E22" s="6"/>
    </row>
    <row r="23" spans="2:5" ht="26.25" customHeight="1">
      <c r="B23" s="182">
        <f>'Total y Variación interanual'!$I$68</f>
        <v>54639</v>
      </c>
      <c r="C23" s="182"/>
      <c r="D23" s="182"/>
      <c r="E23" s="7"/>
    </row>
    <row r="24" spans="2:5" ht="14.25" customHeight="1">
      <c r="B24" s="8"/>
      <c r="C24" s="8"/>
      <c r="D24" s="8"/>
    </row>
    <row r="25" spans="2:5" ht="26.25">
      <c r="B25" s="9" t="s">
        <v>2</v>
      </c>
      <c r="C25" s="8"/>
      <c r="D25" s="96">
        <f>'Total y Variación interanual'!$G$68</f>
        <v>45400</v>
      </c>
    </row>
    <row r="26" spans="2:5" ht="26.25">
      <c r="B26" s="9" t="s">
        <v>3</v>
      </c>
      <c r="C26" s="8"/>
      <c r="D26" s="96">
        <f>'Total y Variación interanual'!$H$68</f>
        <v>9239</v>
      </c>
    </row>
    <row r="66" spans="5:24">
      <c r="L66">
        <v>2595</v>
      </c>
      <c r="M66">
        <v>110.15105973025048</v>
      </c>
      <c r="N66">
        <v>26</v>
      </c>
      <c r="O66">
        <v>112.88461538461539</v>
      </c>
      <c r="P66">
        <v>2569</v>
      </c>
      <c r="Q66">
        <v>110.12339431685481</v>
      </c>
      <c r="S66">
        <v>2595</v>
      </c>
      <c r="T66">
        <v>110.15105973025048</v>
      </c>
      <c r="U66">
        <v>26</v>
      </c>
      <c r="V66">
        <v>112.88461538461539</v>
      </c>
      <c r="W66">
        <v>2569</v>
      </c>
      <c r="X66">
        <v>110.12339431685481</v>
      </c>
    </row>
    <row r="67" spans="5:24">
      <c r="L67">
        <v>388</v>
      </c>
      <c r="M67">
        <v>108.92268041237114</v>
      </c>
      <c r="N67">
        <v>2</v>
      </c>
      <c r="O67">
        <v>112</v>
      </c>
      <c r="P67">
        <v>386</v>
      </c>
      <c r="Q67">
        <v>108.90673575129534</v>
      </c>
      <c r="S67">
        <v>388</v>
      </c>
      <c r="T67">
        <v>108.92268041237114</v>
      </c>
      <c r="U67">
        <v>2</v>
      </c>
      <c r="V67">
        <v>112</v>
      </c>
      <c r="W67">
        <v>386</v>
      </c>
      <c r="X67">
        <v>108.90673575129534</v>
      </c>
    </row>
    <row r="68" spans="5:24">
      <c r="L68">
        <v>951</v>
      </c>
      <c r="M68">
        <v>111.11777076761304</v>
      </c>
      <c r="N68">
        <v>13</v>
      </c>
      <c r="O68">
        <v>113.07692307692308</v>
      </c>
      <c r="P68">
        <v>938</v>
      </c>
      <c r="Q68">
        <v>111.09061833688699</v>
      </c>
      <c r="S68">
        <v>951</v>
      </c>
      <c r="T68">
        <v>111.11777076761304</v>
      </c>
      <c r="U68">
        <v>13</v>
      </c>
      <c r="V68">
        <v>113.07692307692308</v>
      </c>
      <c r="W68">
        <v>938</v>
      </c>
      <c r="X68">
        <v>111.09061833688699</v>
      </c>
    </row>
    <row r="69" spans="5:24">
      <c r="L69">
        <v>1256</v>
      </c>
      <c r="M69">
        <v>109.79856687898089</v>
      </c>
      <c r="N69">
        <v>11</v>
      </c>
      <c r="O69">
        <v>112.81818181818181</v>
      </c>
      <c r="P69">
        <v>1245</v>
      </c>
      <c r="Q69">
        <v>109.7718875502008</v>
      </c>
      <c r="S69">
        <v>1256</v>
      </c>
      <c r="T69">
        <v>109.79856687898089</v>
      </c>
      <c r="U69">
        <v>11</v>
      </c>
      <c r="V69">
        <v>112.81818181818181</v>
      </c>
      <c r="W69">
        <v>1245</v>
      </c>
      <c r="X69">
        <v>109.7718875502008</v>
      </c>
    </row>
    <row r="70" spans="5:24">
      <c r="L70">
        <v>74</v>
      </c>
      <c r="M70">
        <v>106.63513513513513</v>
      </c>
      <c r="N70">
        <v>0</v>
      </c>
      <c r="O70" t="s">
        <v>108</v>
      </c>
      <c r="P70">
        <v>74</v>
      </c>
      <c r="Q70">
        <v>106.63513513513513</v>
      </c>
      <c r="S70">
        <v>74</v>
      </c>
      <c r="T70">
        <v>106.63513513513513</v>
      </c>
      <c r="U70">
        <v>0</v>
      </c>
      <c r="V70" t="s">
        <v>108</v>
      </c>
      <c r="W70">
        <v>74</v>
      </c>
      <c r="X70">
        <v>106.63513513513513</v>
      </c>
    </row>
    <row r="71" spans="5:24">
      <c r="L71">
        <v>142</v>
      </c>
      <c r="M71">
        <v>108.35211267605634</v>
      </c>
      <c r="N71">
        <v>4</v>
      </c>
      <c r="O71">
        <v>112</v>
      </c>
      <c r="P71">
        <v>138</v>
      </c>
      <c r="Q71">
        <v>108.2463768115942</v>
      </c>
      <c r="S71">
        <v>142</v>
      </c>
      <c r="T71">
        <v>108.35211267605634</v>
      </c>
      <c r="U71">
        <v>4</v>
      </c>
      <c r="V71">
        <v>112</v>
      </c>
      <c r="W71">
        <v>138</v>
      </c>
      <c r="X71">
        <v>108.2463768115942</v>
      </c>
    </row>
    <row r="72" spans="5:24">
      <c r="E72" s="137"/>
      <c r="F72" s="137"/>
      <c r="G72" s="138"/>
      <c r="H72" s="138"/>
      <c r="I72" s="136"/>
      <c r="J72" s="136"/>
      <c r="L72" s="137">
        <v>53180</v>
      </c>
      <c r="M72" s="137">
        <v>112.56884166980068</v>
      </c>
      <c r="N72" s="138">
        <v>53096</v>
      </c>
      <c r="O72" s="138">
        <v>112.57669127617899</v>
      </c>
      <c r="P72" s="136">
        <v>84</v>
      </c>
      <c r="Q72" s="136">
        <v>107.60714285714286</v>
      </c>
      <c r="S72" s="137">
        <v>60411</v>
      </c>
      <c r="T72" s="137">
        <v>108.93180049990896</v>
      </c>
      <c r="U72" s="138">
        <v>589</v>
      </c>
      <c r="V72" s="138">
        <v>110.8641765704584</v>
      </c>
      <c r="W72" s="136">
        <v>59822</v>
      </c>
      <c r="X72" s="136">
        <v>108.91277456454148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44" activePane="bottomLeft" state="frozen"/>
      <selection activeCell="C25" sqref="C25"/>
      <selection pane="bottomLeft" activeCell="N69" sqref="N69"/>
    </sheetView>
  </sheetViews>
  <sheetFormatPr baseColWidth="10" defaultColWidth="11.42578125" defaultRowHeight="12.75"/>
  <cols>
    <col min="1" max="1" width="2.5703125" style="80" customWidth="1"/>
    <col min="2" max="2" width="7.42578125" style="80" customWidth="1"/>
    <col min="3" max="3" width="20" style="77" customWidth="1"/>
    <col min="4" max="4" width="12.85546875" style="82" hidden="1" customWidth="1"/>
    <col min="5" max="5" width="12.28515625" style="82" hidden="1" customWidth="1"/>
    <col min="6" max="6" width="14.85546875" style="83" hidden="1" customWidth="1"/>
    <col min="7" max="7" width="16.5703125" style="82" customWidth="1"/>
    <col min="8" max="8" width="16" style="82" customWidth="1"/>
    <col min="9" max="9" width="13.42578125" style="83" customWidth="1"/>
    <col min="10" max="10" width="14" style="83" customWidth="1"/>
    <col min="11" max="11" width="12.85546875" style="83" customWidth="1"/>
    <col min="12" max="16384" width="11.42578125" style="80"/>
  </cols>
  <sheetData>
    <row r="1" spans="2:16" s="77" customFormat="1" ht="24.6" customHeight="1">
      <c r="C1" s="184" t="s">
        <v>44</v>
      </c>
      <c r="D1" s="185"/>
      <c r="E1" s="185"/>
      <c r="F1" s="185"/>
      <c r="G1" s="185"/>
      <c r="H1" s="185"/>
      <c r="I1" s="185"/>
      <c r="J1" s="185"/>
      <c r="K1" s="185"/>
    </row>
    <row r="2" spans="2:16" s="77" customFormat="1" ht="19.149999999999999" customHeight="1">
      <c r="C2" s="186" t="s">
        <v>112</v>
      </c>
      <c r="D2" s="187"/>
      <c r="E2" s="187"/>
      <c r="F2" s="187"/>
      <c r="G2" s="187"/>
      <c r="H2" s="187"/>
      <c r="I2" s="187"/>
      <c r="J2" s="187"/>
      <c r="K2" s="187"/>
    </row>
    <row r="3" spans="2:16" s="77" customFormat="1" ht="14.25" customHeight="1">
      <c r="C3" s="188"/>
      <c r="D3" s="189"/>
      <c r="E3" s="189"/>
      <c r="F3" s="189"/>
      <c r="G3" s="189"/>
      <c r="H3" s="189"/>
      <c r="I3" s="189"/>
      <c r="J3" s="189"/>
      <c r="K3" s="189"/>
    </row>
    <row r="4" spans="2:16" ht="18.600000000000001" customHeight="1">
      <c r="B4" s="183" t="s">
        <v>67</v>
      </c>
      <c r="C4" s="196" t="s">
        <v>71</v>
      </c>
      <c r="D4" s="190" t="s">
        <v>113</v>
      </c>
      <c r="E4" s="191"/>
      <c r="F4" s="191"/>
      <c r="G4" s="192" t="s">
        <v>2</v>
      </c>
      <c r="H4" s="194" t="s">
        <v>3</v>
      </c>
      <c r="I4" s="190" t="s">
        <v>45</v>
      </c>
      <c r="J4" s="190" t="s">
        <v>93</v>
      </c>
      <c r="K4" s="191"/>
      <c r="L4" s="117"/>
    </row>
    <row r="5" spans="2:16" s="81" customFormat="1" ht="16.350000000000001" customHeight="1">
      <c r="B5" s="183"/>
      <c r="C5" s="197"/>
      <c r="D5" s="118" t="s">
        <v>2</v>
      </c>
      <c r="E5" s="118" t="s">
        <v>3</v>
      </c>
      <c r="F5" s="118" t="s">
        <v>45</v>
      </c>
      <c r="G5" s="193"/>
      <c r="H5" s="195"/>
      <c r="I5" s="191"/>
      <c r="J5" s="118" t="s">
        <v>46</v>
      </c>
      <c r="K5" s="118" t="s">
        <v>47</v>
      </c>
      <c r="L5" s="119"/>
    </row>
    <row r="6" spans="2:16" s="78" customFormat="1" ht="15.75">
      <c r="B6" s="120">
        <v>4</v>
      </c>
      <c r="C6" s="120" t="s">
        <v>9</v>
      </c>
      <c r="D6" s="151">
        <v>419</v>
      </c>
      <c r="E6" s="151">
        <v>81</v>
      </c>
      <c r="F6" s="152">
        <v>500</v>
      </c>
      <c r="G6" s="121">
        <v>414</v>
      </c>
      <c r="H6" s="121">
        <v>64</v>
      </c>
      <c r="I6" s="122">
        <v>478</v>
      </c>
      <c r="J6" s="121">
        <f>I6-F6</f>
        <v>-22</v>
      </c>
      <c r="K6" s="123">
        <f>I6/F6-1</f>
        <v>-4.4000000000000039E-2</v>
      </c>
      <c r="L6" s="124"/>
      <c r="N6" s="92"/>
      <c r="O6" s="92"/>
      <c r="P6" s="93"/>
    </row>
    <row r="7" spans="2:16" s="78" customFormat="1" ht="15.75">
      <c r="B7" s="120">
        <v>11</v>
      </c>
      <c r="C7" s="120" t="s">
        <v>10</v>
      </c>
      <c r="D7" s="151">
        <v>682</v>
      </c>
      <c r="E7" s="151">
        <v>111</v>
      </c>
      <c r="F7" s="152">
        <v>793</v>
      </c>
      <c r="G7" s="121">
        <v>737</v>
      </c>
      <c r="H7" s="121">
        <v>121</v>
      </c>
      <c r="I7" s="122">
        <v>858</v>
      </c>
      <c r="J7" s="121">
        <f>I7-F7</f>
        <v>65</v>
      </c>
      <c r="K7" s="123">
        <f>I7/F7-1</f>
        <v>8.1967213114754189E-2</v>
      </c>
      <c r="L7" s="124"/>
      <c r="N7" s="92"/>
      <c r="O7" s="92"/>
      <c r="P7" s="93"/>
    </row>
    <row r="8" spans="2:16" s="78" customFormat="1" ht="15.75">
      <c r="B8" s="120">
        <v>14</v>
      </c>
      <c r="C8" s="120" t="s">
        <v>11</v>
      </c>
      <c r="D8" s="151">
        <v>401</v>
      </c>
      <c r="E8" s="151">
        <v>72</v>
      </c>
      <c r="F8" s="152">
        <v>473</v>
      </c>
      <c r="G8" s="121">
        <v>429</v>
      </c>
      <c r="H8" s="121">
        <v>65</v>
      </c>
      <c r="I8" s="122">
        <v>494</v>
      </c>
      <c r="J8" s="121">
        <f t="shared" ref="J8:J68" si="0">I8-F8</f>
        <v>21</v>
      </c>
      <c r="K8" s="123">
        <f t="shared" ref="K8:K68" si="1">I8/F8-1</f>
        <v>4.4397463002114224E-2</v>
      </c>
      <c r="L8" s="124"/>
      <c r="N8" s="92"/>
      <c r="O8" s="92"/>
      <c r="P8" s="93"/>
    </row>
    <row r="9" spans="2:16" s="78" customFormat="1" ht="15.75">
      <c r="B9" s="120">
        <v>18</v>
      </c>
      <c r="C9" s="120" t="s">
        <v>12</v>
      </c>
      <c r="D9" s="151">
        <v>565</v>
      </c>
      <c r="E9" s="151">
        <v>101</v>
      </c>
      <c r="F9" s="152">
        <v>666</v>
      </c>
      <c r="G9" s="121">
        <v>580</v>
      </c>
      <c r="H9" s="121">
        <v>115</v>
      </c>
      <c r="I9" s="122">
        <v>695</v>
      </c>
      <c r="J9" s="121">
        <f t="shared" si="0"/>
        <v>29</v>
      </c>
      <c r="K9" s="123">
        <f t="shared" si="1"/>
        <v>4.3543543543543617E-2</v>
      </c>
      <c r="L9" s="124"/>
      <c r="N9" s="92"/>
      <c r="O9" s="92"/>
      <c r="P9" s="93"/>
    </row>
    <row r="10" spans="2:16" s="78" customFormat="1" ht="15.75">
      <c r="B10" s="120">
        <v>21</v>
      </c>
      <c r="C10" s="120" t="s">
        <v>13</v>
      </c>
      <c r="D10" s="151">
        <v>212</v>
      </c>
      <c r="E10" s="151">
        <v>39</v>
      </c>
      <c r="F10" s="152">
        <v>251</v>
      </c>
      <c r="G10" s="121">
        <v>203</v>
      </c>
      <c r="H10" s="121">
        <v>44</v>
      </c>
      <c r="I10" s="122">
        <v>247</v>
      </c>
      <c r="J10" s="121">
        <f t="shared" si="0"/>
        <v>-4</v>
      </c>
      <c r="K10" s="123">
        <f t="shared" si="1"/>
        <v>-1.5936254980079667E-2</v>
      </c>
      <c r="L10" s="124"/>
      <c r="N10" s="92"/>
      <c r="O10" s="92"/>
      <c r="P10" s="93"/>
    </row>
    <row r="11" spans="2:16" s="78" customFormat="1" ht="15.75">
      <c r="B11" s="120">
        <v>23</v>
      </c>
      <c r="C11" s="120" t="s">
        <v>14</v>
      </c>
      <c r="D11" s="151">
        <v>269</v>
      </c>
      <c r="E11" s="151">
        <v>45</v>
      </c>
      <c r="F11" s="152">
        <v>314</v>
      </c>
      <c r="G11" s="121">
        <v>280</v>
      </c>
      <c r="H11" s="121">
        <v>52</v>
      </c>
      <c r="I11" s="122">
        <v>332</v>
      </c>
      <c r="J11" s="121">
        <f t="shared" si="0"/>
        <v>18</v>
      </c>
      <c r="K11" s="123">
        <f t="shared" si="1"/>
        <v>5.7324840764331197E-2</v>
      </c>
      <c r="L11" s="124"/>
      <c r="N11" s="92"/>
      <c r="O11" s="92"/>
      <c r="P11" s="93"/>
    </row>
    <row r="12" spans="2:16" s="78" customFormat="1" ht="15.75">
      <c r="B12" s="120">
        <v>29</v>
      </c>
      <c r="C12" s="120" t="s">
        <v>15</v>
      </c>
      <c r="D12" s="151">
        <v>1458</v>
      </c>
      <c r="E12" s="151">
        <v>268</v>
      </c>
      <c r="F12" s="152">
        <v>1726</v>
      </c>
      <c r="G12" s="121">
        <v>1528</v>
      </c>
      <c r="H12" s="121">
        <v>344</v>
      </c>
      <c r="I12" s="122">
        <v>1872</v>
      </c>
      <c r="J12" s="121">
        <f t="shared" si="0"/>
        <v>146</v>
      </c>
      <c r="K12" s="123">
        <f t="shared" si="1"/>
        <v>8.4588644264194768E-2</v>
      </c>
      <c r="L12" s="124"/>
      <c r="N12" s="92"/>
      <c r="O12" s="92"/>
      <c r="P12" s="93"/>
    </row>
    <row r="13" spans="2:16" s="78" customFormat="1" ht="15.75">
      <c r="B13" s="120">
        <v>41</v>
      </c>
      <c r="C13" s="120" t="s">
        <v>16</v>
      </c>
      <c r="D13" s="151">
        <v>1184</v>
      </c>
      <c r="E13" s="151">
        <v>243</v>
      </c>
      <c r="F13" s="152">
        <v>1427</v>
      </c>
      <c r="G13" s="121">
        <v>1199</v>
      </c>
      <c r="H13" s="121">
        <v>248</v>
      </c>
      <c r="I13" s="122">
        <v>1447</v>
      </c>
      <c r="J13" s="121">
        <f t="shared" si="0"/>
        <v>20</v>
      </c>
      <c r="K13" s="123">
        <f t="shared" si="1"/>
        <v>1.4015416958654603E-2</v>
      </c>
      <c r="L13" s="124"/>
      <c r="N13" s="92"/>
      <c r="O13" s="92"/>
      <c r="P13" s="93"/>
    </row>
    <row r="14" spans="2:16" s="79" customFormat="1" ht="15.75">
      <c r="B14" s="125"/>
      <c r="C14" s="125" t="s">
        <v>85</v>
      </c>
      <c r="D14" s="152">
        <v>5190</v>
      </c>
      <c r="E14" s="152">
        <v>960</v>
      </c>
      <c r="F14" s="152">
        <v>6150</v>
      </c>
      <c r="G14" s="148">
        <v>5370</v>
      </c>
      <c r="H14" s="149">
        <v>1053</v>
      </c>
      <c r="I14" s="126">
        <v>6423</v>
      </c>
      <c r="J14" s="126">
        <f t="shared" si="0"/>
        <v>273</v>
      </c>
      <c r="K14" s="127">
        <f t="shared" si="1"/>
        <v>4.4390243902439064E-2</v>
      </c>
      <c r="L14" s="128"/>
      <c r="N14" s="94"/>
      <c r="O14" s="94"/>
      <c r="P14" s="94"/>
    </row>
    <row r="15" spans="2:16" s="78" customFormat="1" ht="15.75">
      <c r="B15" s="120">
        <v>22</v>
      </c>
      <c r="C15" s="120" t="s">
        <v>17</v>
      </c>
      <c r="D15" s="151">
        <v>246</v>
      </c>
      <c r="E15" s="151">
        <v>47</v>
      </c>
      <c r="F15" s="152">
        <v>293</v>
      </c>
      <c r="G15" s="121">
        <v>276</v>
      </c>
      <c r="H15" s="121">
        <v>65</v>
      </c>
      <c r="I15" s="122">
        <v>341</v>
      </c>
      <c r="J15" s="121">
        <f t="shared" si="0"/>
        <v>48</v>
      </c>
      <c r="K15" s="123">
        <f t="shared" si="1"/>
        <v>0.16382252559726962</v>
      </c>
      <c r="L15" s="124"/>
      <c r="N15" s="92"/>
      <c r="O15" s="92"/>
      <c r="P15" s="93"/>
    </row>
    <row r="16" spans="2:16" s="78" customFormat="1" ht="15.75">
      <c r="B16" s="120">
        <v>44</v>
      </c>
      <c r="C16" s="120" t="s">
        <v>18</v>
      </c>
      <c r="D16" s="151">
        <v>158</v>
      </c>
      <c r="E16" s="151">
        <v>32</v>
      </c>
      <c r="F16" s="152">
        <v>190</v>
      </c>
      <c r="G16" s="121">
        <v>154</v>
      </c>
      <c r="H16" s="121">
        <v>27</v>
      </c>
      <c r="I16" s="122">
        <v>181</v>
      </c>
      <c r="J16" s="121">
        <f t="shared" si="0"/>
        <v>-9</v>
      </c>
      <c r="K16" s="123">
        <f t="shared" si="1"/>
        <v>-4.7368421052631615E-2</v>
      </c>
      <c r="L16" s="124"/>
      <c r="N16" s="92"/>
      <c r="O16" s="92"/>
      <c r="P16" s="93"/>
    </row>
    <row r="17" spans="2:16" s="78" customFormat="1" ht="15.75">
      <c r="B17" s="120">
        <v>50</v>
      </c>
      <c r="C17" s="120" t="s">
        <v>19</v>
      </c>
      <c r="D17" s="151">
        <v>1340</v>
      </c>
      <c r="E17" s="151">
        <v>201</v>
      </c>
      <c r="F17" s="152">
        <v>1541</v>
      </c>
      <c r="G17" s="121">
        <v>1247</v>
      </c>
      <c r="H17" s="121">
        <v>200</v>
      </c>
      <c r="I17" s="122">
        <v>1447</v>
      </c>
      <c r="J17" s="121">
        <f t="shared" si="0"/>
        <v>-94</v>
      </c>
      <c r="K17" s="123">
        <f t="shared" si="1"/>
        <v>-6.0999351070733288E-2</v>
      </c>
      <c r="L17" s="124"/>
      <c r="N17" s="92"/>
      <c r="O17" s="92"/>
      <c r="P17" s="93"/>
    </row>
    <row r="18" spans="2:16" s="79" customFormat="1" ht="15.75">
      <c r="B18" s="125"/>
      <c r="C18" s="125" t="s">
        <v>82</v>
      </c>
      <c r="D18" s="152">
        <v>1744</v>
      </c>
      <c r="E18" s="152">
        <v>280</v>
      </c>
      <c r="F18" s="152">
        <v>2024</v>
      </c>
      <c r="G18" s="148">
        <v>1677</v>
      </c>
      <c r="H18" s="149">
        <v>292</v>
      </c>
      <c r="I18" s="126">
        <v>1969</v>
      </c>
      <c r="J18" s="126">
        <f t="shared" si="0"/>
        <v>-55</v>
      </c>
      <c r="K18" s="127">
        <f t="shared" si="1"/>
        <v>-2.7173913043478271E-2</v>
      </c>
      <c r="L18" s="128"/>
      <c r="N18" s="94"/>
      <c r="O18" s="94"/>
      <c r="P18" s="94"/>
    </row>
    <row r="19" spans="2:16" s="79" customFormat="1" ht="15.75">
      <c r="B19" s="125">
        <v>33</v>
      </c>
      <c r="C19" s="125" t="s">
        <v>83</v>
      </c>
      <c r="D19" s="152">
        <v>605</v>
      </c>
      <c r="E19" s="152">
        <v>98</v>
      </c>
      <c r="F19" s="152">
        <v>703</v>
      </c>
      <c r="G19" s="148">
        <v>596</v>
      </c>
      <c r="H19" s="149">
        <v>123</v>
      </c>
      <c r="I19" s="126">
        <v>719</v>
      </c>
      <c r="J19" s="126">
        <f t="shared" si="0"/>
        <v>16</v>
      </c>
      <c r="K19" s="127">
        <f t="shared" si="1"/>
        <v>2.2759601706970223E-2</v>
      </c>
      <c r="L19" s="128"/>
      <c r="N19" s="94"/>
      <c r="O19" s="94"/>
      <c r="P19" s="94"/>
    </row>
    <row r="20" spans="2:16" s="79" customFormat="1" ht="15.75">
      <c r="B20" s="125">
        <v>7</v>
      </c>
      <c r="C20" s="125" t="s">
        <v>84</v>
      </c>
      <c r="D20" s="152">
        <v>1247</v>
      </c>
      <c r="E20" s="152">
        <v>301</v>
      </c>
      <c r="F20" s="152">
        <v>1548</v>
      </c>
      <c r="G20" s="148">
        <v>1225</v>
      </c>
      <c r="H20" s="149">
        <v>351</v>
      </c>
      <c r="I20" s="126">
        <v>1576</v>
      </c>
      <c r="J20" s="126">
        <f t="shared" si="0"/>
        <v>28</v>
      </c>
      <c r="K20" s="127">
        <f t="shared" si="1"/>
        <v>1.8087855297157729E-2</v>
      </c>
      <c r="L20" s="128"/>
      <c r="N20" s="94"/>
      <c r="O20" s="94"/>
      <c r="P20" s="94"/>
    </row>
    <row r="21" spans="2:16" s="78" customFormat="1" ht="15.75">
      <c r="B21" s="120">
        <v>35</v>
      </c>
      <c r="C21" s="120" t="s">
        <v>20</v>
      </c>
      <c r="D21" s="151">
        <v>443</v>
      </c>
      <c r="E21" s="151">
        <v>130</v>
      </c>
      <c r="F21" s="152">
        <v>573</v>
      </c>
      <c r="G21" s="121">
        <v>453</v>
      </c>
      <c r="H21" s="121">
        <v>179</v>
      </c>
      <c r="I21" s="122">
        <v>632</v>
      </c>
      <c r="J21" s="121">
        <f t="shared" si="0"/>
        <v>59</v>
      </c>
      <c r="K21" s="123">
        <f t="shared" si="1"/>
        <v>0.10296684118673638</v>
      </c>
      <c r="L21" s="124"/>
      <c r="N21" s="92"/>
      <c r="O21" s="92"/>
      <c r="P21" s="93"/>
    </row>
    <row r="22" spans="2:16" s="78" customFormat="1" ht="15.75">
      <c r="B22" s="120">
        <v>38</v>
      </c>
      <c r="C22" s="120" t="s">
        <v>48</v>
      </c>
      <c r="D22" s="151">
        <v>291</v>
      </c>
      <c r="E22" s="151">
        <v>94</v>
      </c>
      <c r="F22" s="152">
        <v>385</v>
      </c>
      <c r="G22" s="121">
        <v>316</v>
      </c>
      <c r="H22" s="121">
        <v>120</v>
      </c>
      <c r="I22" s="122">
        <v>436</v>
      </c>
      <c r="J22" s="121">
        <f t="shared" si="0"/>
        <v>51</v>
      </c>
      <c r="K22" s="123">
        <f t="shared" si="1"/>
        <v>0.1324675324675324</v>
      </c>
      <c r="L22" s="124"/>
      <c r="N22" s="92"/>
      <c r="O22" s="92"/>
      <c r="P22" s="93"/>
    </row>
    <row r="23" spans="2:16" s="79" customFormat="1" ht="15.75">
      <c r="B23" s="125"/>
      <c r="C23" s="125" t="s">
        <v>86</v>
      </c>
      <c r="D23" s="152">
        <v>734</v>
      </c>
      <c r="E23" s="152">
        <v>224</v>
      </c>
      <c r="F23" s="152">
        <v>958</v>
      </c>
      <c r="G23" s="148">
        <v>769</v>
      </c>
      <c r="H23" s="149">
        <v>299</v>
      </c>
      <c r="I23" s="126">
        <v>1068</v>
      </c>
      <c r="J23" s="126">
        <f t="shared" si="0"/>
        <v>110</v>
      </c>
      <c r="K23" s="127">
        <f t="shared" si="1"/>
        <v>0.1148225469728601</v>
      </c>
      <c r="L23" s="128"/>
      <c r="N23" s="94"/>
      <c r="O23" s="94"/>
      <c r="P23" s="94"/>
    </row>
    <row r="24" spans="2:16" s="79" customFormat="1" ht="15.75">
      <c r="B24" s="125">
        <v>39</v>
      </c>
      <c r="C24" s="125" t="s">
        <v>87</v>
      </c>
      <c r="D24" s="152">
        <v>342</v>
      </c>
      <c r="E24" s="152">
        <v>73</v>
      </c>
      <c r="F24" s="152">
        <v>415</v>
      </c>
      <c r="G24" s="148">
        <v>352</v>
      </c>
      <c r="H24" s="149">
        <v>85</v>
      </c>
      <c r="I24" s="126">
        <v>437</v>
      </c>
      <c r="J24" s="126">
        <f t="shared" si="0"/>
        <v>22</v>
      </c>
      <c r="K24" s="127">
        <f t="shared" si="1"/>
        <v>5.3012048192771166E-2</v>
      </c>
      <c r="L24" s="128"/>
      <c r="N24" s="94"/>
      <c r="O24" s="94"/>
      <c r="P24" s="94"/>
    </row>
    <row r="25" spans="2:16" s="78" customFormat="1" ht="15.75">
      <c r="B25" s="120">
        <v>5</v>
      </c>
      <c r="C25" s="120" t="s">
        <v>22</v>
      </c>
      <c r="D25" s="151">
        <v>121</v>
      </c>
      <c r="E25" s="151">
        <v>19</v>
      </c>
      <c r="F25" s="152">
        <v>140</v>
      </c>
      <c r="G25" s="121">
        <v>122</v>
      </c>
      <c r="H25" s="121">
        <v>12</v>
      </c>
      <c r="I25" s="122">
        <v>134</v>
      </c>
      <c r="J25" s="121">
        <f t="shared" si="0"/>
        <v>-6</v>
      </c>
      <c r="K25" s="123">
        <f t="shared" si="1"/>
        <v>-4.2857142857142816E-2</v>
      </c>
      <c r="L25" s="124"/>
      <c r="N25" s="92"/>
      <c r="O25" s="92"/>
      <c r="P25" s="93"/>
    </row>
    <row r="26" spans="2:16" s="78" customFormat="1" ht="15.75">
      <c r="B26" s="120">
        <v>9</v>
      </c>
      <c r="C26" s="120" t="s">
        <v>23</v>
      </c>
      <c r="D26" s="151">
        <v>469</v>
      </c>
      <c r="E26" s="151">
        <v>62</v>
      </c>
      <c r="F26" s="152">
        <v>531</v>
      </c>
      <c r="G26" s="121">
        <v>469</v>
      </c>
      <c r="H26" s="121">
        <v>87</v>
      </c>
      <c r="I26" s="122">
        <v>556</v>
      </c>
      <c r="J26" s="121">
        <f t="shared" si="0"/>
        <v>25</v>
      </c>
      <c r="K26" s="123">
        <f t="shared" si="1"/>
        <v>4.7080979284369162E-2</v>
      </c>
      <c r="L26" s="124"/>
      <c r="N26" s="92"/>
      <c r="O26" s="92"/>
      <c r="P26" s="93"/>
    </row>
    <row r="27" spans="2:16" s="78" customFormat="1" ht="15.75">
      <c r="B27" s="120">
        <v>24</v>
      </c>
      <c r="C27" s="120" t="s">
        <v>24</v>
      </c>
      <c r="D27" s="151">
        <v>404</v>
      </c>
      <c r="E27" s="151">
        <v>65</v>
      </c>
      <c r="F27" s="152">
        <v>469</v>
      </c>
      <c r="G27" s="121">
        <v>437</v>
      </c>
      <c r="H27" s="121">
        <v>51</v>
      </c>
      <c r="I27" s="122">
        <v>488</v>
      </c>
      <c r="J27" s="121">
        <f t="shared" si="0"/>
        <v>19</v>
      </c>
      <c r="K27" s="123">
        <f t="shared" si="1"/>
        <v>4.051172707889128E-2</v>
      </c>
      <c r="L27" s="124"/>
      <c r="N27" s="92"/>
      <c r="O27" s="92"/>
      <c r="P27" s="93"/>
    </row>
    <row r="28" spans="2:16" s="78" customFormat="1" ht="15.75">
      <c r="B28" s="120">
        <v>34</v>
      </c>
      <c r="C28" s="120" t="s">
        <v>25</v>
      </c>
      <c r="D28" s="151">
        <v>175</v>
      </c>
      <c r="E28" s="151">
        <v>22</v>
      </c>
      <c r="F28" s="152">
        <v>197</v>
      </c>
      <c r="G28" s="121">
        <v>149</v>
      </c>
      <c r="H28" s="121">
        <v>25</v>
      </c>
      <c r="I28" s="122">
        <v>174</v>
      </c>
      <c r="J28" s="121">
        <f t="shared" si="0"/>
        <v>-23</v>
      </c>
      <c r="K28" s="123">
        <f t="shared" si="1"/>
        <v>-0.11675126903553301</v>
      </c>
      <c r="L28" s="124"/>
      <c r="N28" s="92"/>
      <c r="O28" s="92"/>
      <c r="P28" s="93"/>
    </row>
    <row r="29" spans="2:16" s="78" customFormat="1" ht="15.75">
      <c r="B29" s="120">
        <v>37</v>
      </c>
      <c r="C29" s="120" t="s">
        <v>26</v>
      </c>
      <c r="D29" s="151">
        <v>274</v>
      </c>
      <c r="E29" s="151">
        <v>49</v>
      </c>
      <c r="F29" s="152">
        <v>323</v>
      </c>
      <c r="G29" s="121">
        <v>319</v>
      </c>
      <c r="H29" s="121">
        <v>56</v>
      </c>
      <c r="I29" s="122">
        <v>375</v>
      </c>
      <c r="J29" s="121">
        <f t="shared" si="0"/>
        <v>52</v>
      </c>
      <c r="K29" s="123">
        <f t="shared" si="1"/>
        <v>0.16099071207430349</v>
      </c>
      <c r="L29" s="124"/>
      <c r="N29" s="92"/>
      <c r="O29" s="92"/>
      <c r="P29" s="93"/>
    </row>
    <row r="30" spans="2:16" s="78" customFormat="1" ht="15.75">
      <c r="B30" s="120">
        <v>40</v>
      </c>
      <c r="C30" s="120" t="s">
        <v>27</v>
      </c>
      <c r="D30" s="151">
        <v>149</v>
      </c>
      <c r="E30" s="151">
        <v>21</v>
      </c>
      <c r="F30" s="152">
        <v>170</v>
      </c>
      <c r="G30" s="121">
        <v>115</v>
      </c>
      <c r="H30" s="121">
        <v>25</v>
      </c>
      <c r="I30" s="122">
        <v>140</v>
      </c>
      <c r="J30" s="121">
        <f t="shared" si="0"/>
        <v>-30</v>
      </c>
      <c r="K30" s="123">
        <f t="shared" si="1"/>
        <v>-0.17647058823529416</v>
      </c>
      <c r="L30" s="124"/>
      <c r="N30" s="92"/>
      <c r="O30" s="92"/>
      <c r="P30" s="93"/>
    </row>
    <row r="31" spans="2:16" s="78" customFormat="1" ht="15.75">
      <c r="B31" s="120">
        <v>42</v>
      </c>
      <c r="C31" s="120" t="s">
        <v>28</v>
      </c>
      <c r="D31" s="151">
        <v>143</v>
      </c>
      <c r="E31" s="151">
        <v>25</v>
      </c>
      <c r="F31" s="152">
        <v>168</v>
      </c>
      <c r="G31" s="121">
        <v>104</v>
      </c>
      <c r="H31" s="121">
        <v>25</v>
      </c>
      <c r="I31" s="122">
        <v>129</v>
      </c>
      <c r="J31" s="121">
        <f t="shared" si="0"/>
        <v>-39</v>
      </c>
      <c r="K31" s="123">
        <f t="shared" si="1"/>
        <v>-0.2321428571428571</v>
      </c>
      <c r="L31" s="124"/>
      <c r="N31" s="92"/>
      <c r="O31" s="92"/>
      <c r="P31" s="93"/>
    </row>
    <row r="32" spans="2:16" s="78" customFormat="1" ht="15.75">
      <c r="B32" s="120">
        <v>47</v>
      </c>
      <c r="C32" s="120" t="s">
        <v>29</v>
      </c>
      <c r="D32" s="151">
        <v>632</v>
      </c>
      <c r="E32" s="151">
        <v>72</v>
      </c>
      <c r="F32" s="152">
        <v>704</v>
      </c>
      <c r="G32" s="121">
        <v>604</v>
      </c>
      <c r="H32" s="121">
        <v>99</v>
      </c>
      <c r="I32" s="122">
        <v>703</v>
      </c>
      <c r="J32" s="121">
        <f t="shared" si="0"/>
        <v>-1</v>
      </c>
      <c r="K32" s="123">
        <f t="shared" si="1"/>
        <v>-1.4204545454545858E-3</v>
      </c>
      <c r="L32" s="124"/>
      <c r="N32" s="92"/>
      <c r="O32" s="92"/>
      <c r="P32" s="93"/>
    </row>
    <row r="33" spans="2:16" s="78" customFormat="1" ht="15.75">
      <c r="B33" s="120">
        <v>49</v>
      </c>
      <c r="C33" s="120" t="s">
        <v>30</v>
      </c>
      <c r="D33" s="151">
        <v>150</v>
      </c>
      <c r="E33" s="151">
        <v>16</v>
      </c>
      <c r="F33" s="152">
        <v>166</v>
      </c>
      <c r="G33" s="121">
        <v>133</v>
      </c>
      <c r="H33" s="121">
        <v>25</v>
      </c>
      <c r="I33" s="122">
        <v>158</v>
      </c>
      <c r="J33" s="121">
        <f t="shared" si="0"/>
        <v>-8</v>
      </c>
      <c r="K33" s="123">
        <f t="shared" si="1"/>
        <v>-4.8192771084337394E-2</v>
      </c>
      <c r="L33" s="124"/>
      <c r="N33" s="92"/>
      <c r="O33" s="92"/>
      <c r="P33" s="93"/>
    </row>
    <row r="34" spans="2:16" s="79" customFormat="1" ht="15.75">
      <c r="B34" s="125"/>
      <c r="C34" s="125" t="s">
        <v>49</v>
      </c>
      <c r="D34" s="152">
        <v>2517</v>
      </c>
      <c r="E34" s="152">
        <v>351</v>
      </c>
      <c r="F34" s="152">
        <v>2868</v>
      </c>
      <c r="G34" s="148">
        <v>2452</v>
      </c>
      <c r="H34" s="149">
        <v>405</v>
      </c>
      <c r="I34" s="126">
        <v>2857</v>
      </c>
      <c r="J34" s="126">
        <f t="shared" si="0"/>
        <v>-11</v>
      </c>
      <c r="K34" s="127">
        <f t="shared" si="1"/>
        <v>-3.8354253835425345E-3</v>
      </c>
      <c r="L34" s="128"/>
      <c r="N34" s="94"/>
      <c r="O34" s="94"/>
      <c r="P34" s="94"/>
    </row>
    <row r="35" spans="2:16" s="78" customFormat="1" ht="15.75">
      <c r="B35" s="120">
        <v>2</v>
      </c>
      <c r="C35" s="120" t="s">
        <v>31</v>
      </c>
      <c r="D35" s="151">
        <v>423</v>
      </c>
      <c r="E35" s="151">
        <v>75</v>
      </c>
      <c r="F35" s="152">
        <v>498</v>
      </c>
      <c r="G35" s="121">
        <v>396</v>
      </c>
      <c r="H35" s="121">
        <v>73</v>
      </c>
      <c r="I35" s="122">
        <v>469</v>
      </c>
      <c r="J35" s="121">
        <f t="shared" si="0"/>
        <v>-29</v>
      </c>
      <c r="K35" s="123">
        <f t="shared" si="1"/>
        <v>-5.8232931726907577E-2</v>
      </c>
      <c r="L35" s="124"/>
      <c r="N35" s="92"/>
      <c r="O35" s="92"/>
      <c r="P35" s="93"/>
    </row>
    <row r="36" spans="2:16" s="78" customFormat="1" ht="15.75">
      <c r="B36" s="120">
        <v>13</v>
      </c>
      <c r="C36" s="120" t="s">
        <v>32</v>
      </c>
      <c r="D36" s="151">
        <v>387</v>
      </c>
      <c r="E36" s="151">
        <v>59</v>
      </c>
      <c r="F36" s="152">
        <v>446</v>
      </c>
      <c r="G36" s="121">
        <v>319</v>
      </c>
      <c r="H36" s="121">
        <v>55</v>
      </c>
      <c r="I36" s="122">
        <v>374</v>
      </c>
      <c r="J36" s="121">
        <f t="shared" si="0"/>
        <v>-72</v>
      </c>
      <c r="K36" s="123">
        <f t="shared" si="1"/>
        <v>-0.16143497757847536</v>
      </c>
      <c r="L36" s="124"/>
      <c r="N36" s="92"/>
      <c r="O36" s="92"/>
      <c r="P36" s="93"/>
    </row>
    <row r="37" spans="2:16" s="78" customFormat="1" ht="15.75">
      <c r="B37" s="120">
        <v>16</v>
      </c>
      <c r="C37" s="120" t="s">
        <v>33</v>
      </c>
      <c r="D37" s="151">
        <v>176</v>
      </c>
      <c r="E37" s="151">
        <v>31</v>
      </c>
      <c r="F37" s="152">
        <v>207</v>
      </c>
      <c r="G37" s="121">
        <v>184</v>
      </c>
      <c r="H37" s="121">
        <v>41</v>
      </c>
      <c r="I37" s="122">
        <v>225</v>
      </c>
      <c r="J37" s="121">
        <f t="shared" si="0"/>
        <v>18</v>
      </c>
      <c r="K37" s="123">
        <f t="shared" si="1"/>
        <v>8.6956521739130377E-2</v>
      </c>
      <c r="L37" s="124"/>
      <c r="N37" s="92"/>
      <c r="O37" s="92"/>
      <c r="P37" s="93"/>
    </row>
    <row r="38" spans="2:16" s="78" customFormat="1" ht="15.75">
      <c r="B38" s="120">
        <v>19</v>
      </c>
      <c r="C38" s="120" t="s">
        <v>34</v>
      </c>
      <c r="D38" s="151">
        <v>262</v>
      </c>
      <c r="E38" s="151">
        <v>67</v>
      </c>
      <c r="F38" s="152">
        <v>329</v>
      </c>
      <c r="G38" s="121">
        <v>276</v>
      </c>
      <c r="H38" s="121">
        <v>64</v>
      </c>
      <c r="I38" s="122">
        <v>340</v>
      </c>
      <c r="J38" s="121">
        <f t="shared" si="0"/>
        <v>11</v>
      </c>
      <c r="K38" s="123">
        <f t="shared" si="1"/>
        <v>3.3434650455927084E-2</v>
      </c>
      <c r="L38" s="124"/>
      <c r="N38" s="92"/>
      <c r="O38" s="92"/>
      <c r="P38" s="93"/>
    </row>
    <row r="39" spans="2:16" s="78" customFormat="1" ht="15.75">
      <c r="B39" s="120">
        <v>45</v>
      </c>
      <c r="C39" s="120" t="s">
        <v>35</v>
      </c>
      <c r="D39" s="151">
        <v>571</v>
      </c>
      <c r="E39" s="151">
        <v>92</v>
      </c>
      <c r="F39" s="152">
        <v>663</v>
      </c>
      <c r="G39" s="121">
        <v>472</v>
      </c>
      <c r="H39" s="121">
        <v>108</v>
      </c>
      <c r="I39" s="122">
        <v>580</v>
      </c>
      <c r="J39" s="121">
        <f t="shared" si="0"/>
        <v>-83</v>
      </c>
      <c r="K39" s="123">
        <f t="shared" si="1"/>
        <v>-0.12518853695324283</v>
      </c>
      <c r="L39" s="124"/>
      <c r="N39" s="92"/>
      <c r="O39" s="92"/>
      <c r="P39" s="93"/>
    </row>
    <row r="40" spans="2:16" s="79" customFormat="1" ht="15.75">
      <c r="B40" s="125"/>
      <c r="C40" s="125" t="s">
        <v>50</v>
      </c>
      <c r="D40" s="152">
        <v>1819</v>
      </c>
      <c r="E40" s="152">
        <v>324</v>
      </c>
      <c r="F40" s="152">
        <v>2143</v>
      </c>
      <c r="G40" s="148">
        <v>1647</v>
      </c>
      <c r="H40" s="149">
        <v>341</v>
      </c>
      <c r="I40" s="126">
        <v>1988</v>
      </c>
      <c r="J40" s="126">
        <f t="shared" si="0"/>
        <v>-155</v>
      </c>
      <c r="K40" s="127">
        <f t="shared" si="1"/>
        <v>-7.232851143257113E-2</v>
      </c>
      <c r="L40" s="128"/>
      <c r="N40" s="94"/>
      <c r="O40" s="94"/>
      <c r="P40" s="94"/>
    </row>
    <row r="41" spans="2:16" s="78" customFormat="1" ht="15.75">
      <c r="B41" s="120">
        <v>8</v>
      </c>
      <c r="C41" s="120" t="s">
        <v>36</v>
      </c>
      <c r="D41" s="151">
        <v>5594</v>
      </c>
      <c r="E41" s="151">
        <v>947</v>
      </c>
      <c r="F41" s="152">
        <v>6541</v>
      </c>
      <c r="G41" s="121">
        <v>5443</v>
      </c>
      <c r="H41" s="121">
        <v>956</v>
      </c>
      <c r="I41" s="122">
        <v>6399</v>
      </c>
      <c r="J41" s="121">
        <f t="shared" si="0"/>
        <v>-142</v>
      </c>
      <c r="K41" s="123">
        <f t="shared" si="1"/>
        <v>-2.1709218773887762E-2</v>
      </c>
      <c r="L41" s="124"/>
      <c r="N41" s="92"/>
      <c r="O41" s="92"/>
      <c r="P41" s="93"/>
    </row>
    <row r="42" spans="2:16" s="78" customFormat="1" ht="15.75">
      <c r="B42" s="120">
        <v>17</v>
      </c>
      <c r="C42" s="120" t="s">
        <v>72</v>
      </c>
      <c r="D42" s="151">
        <v>402</v>
      </c>
      <c r="E42" s="151">
        <v>81</v>
      </c>
      <c r="F42" s="152">
        <v>483</v>
      </c>
      <c r="G42" s="121">
        <v>418</v>
      </c>
      <c r="H42" s="121">
        <v>88</v>
      </c>
      <c r="I42" s="122">
        <v>506</v>
      </c>
      <c r="J42" s="121">
        <f t="shared" si="0"/>
        <v>23</v>
      </c>
      <c r="K42" s="123">
        <f t="shared" si="1"/>
        <v>4.7619047619047672E-2</v>
      </c>
      <c r="L42" s="124"/>
      <c r="N42" s="92"/>
      <c r="O42" s="92"/>
      <c r="P42" s="93"/>
    </row>
    <row r="43" spans="2:16" s="78" customFormat="1" ht="15.75">
      <c r="B43" s="120">
        <v>25</v>
      </c>
      <c r="C43" s="120" t="s">
        <v>73</v>
      </c>
      <c r="D43" s="151">
        <v>268</v>
      </c>
      <c r="E43" s="151">
        <v>50</v>
      </c>
      <c r="F43" s="152">
        <v>318</v>
      </c>
      <c r="G43" s="121">
        <v>311</v>
      </c>
      <c r="H43" s="121">
        <v>64</v>
      </c>
      <c r="I43" s="122">
        <v>375</v>
      </c>
      <c r="J43" s="121">
        <f t="shared" si="0"/>
        <v>57</v>
      </c>
      <c r="K43" s="123">
        <f t="shared" si="1"/>
        <v>0.179245283018868</v>
      </c>
      <c r="L43" s="124"/>
      <c r="N43" s="92"/>
      <c r="O43" s="92"/>
      <c r="P43" s="93"/>
    </row>
    <row r="44" spans="2:16" s="78" customFormat="1" ht="15.75">
      <c r="B44" s="120">
        <v>43</v>
      </c>
      <c r="C44" s="120" t="s">
        <v>37</v>
      </c>
      <c r="D44" s="151">
        <v>519</v>
      </c>
      <c r="E44" s="151">
        <v>92</v>
      </c>
      <c r="F44" s="152">
        <v>611</v>
      </c>
      <c r="G44" s="121">
        <v>486</v>
      </c>
      <c r="H44" s="121">
        <v>93</v>
      </c>
      <c r="I44" s="122">
        <v>579</v>
      </c>
      <c r="J44" s="121">
        <f t="shared" si="0"/>
        <v>-32</v>
      </c>
      <c r="K44" s="123">
        <f t="shared" si="1"/>
        <v>-5.2373158756137461E-2</v>
      </c>
      <c r="L44" s="124"/>
      <c r="N44" s="92"/>
      <c r="O44" s="92"/>
      <c r="P44" s="93"/>
    </row>
    <row r="45" spans="2:16" s="79" customFormat="1" ht="15.75">
      <c r="B45" s="125"/>
      <c r="C45" s="125" t="s">
        <v>51</v>
      </c>
      <c r="D45" s="152">
        <v>6783</v>
      </c>
      <c r="E45" s="152">
        <v>1170</v>
      </c>
      <c r="F45" s="152">
        <v>7953</v>
      </c>
      <c r="G45" s="148">
        <v>6658</v>
      </c>
      <c r="H45" s="149">
        <v>1201</v>
      </c>
      <c r="I45" s="126">
        <v>7859</v>
      </c>
      <c r="J45" s="126">
        <f t="shared" si="0"/>
        <v>-94</v>
      </c>
      <c r="K45" s="127">
        <f t="shared" si="1"/>
        <v>-1.181943920533135E-2</v>
      </c>
      <c r="L45" s="128"/>
      <c r="N45" s="94"/>
      <c r="O45" s="94"/>
      <c r="P45" s="94"/>
    </row>
    <row r="46" spans="2:16" s="78" customFormat="1" ht="15.75">
      <c r="B46" s="120">
        <v>3</v>
      </c>
      <c r="C46" s="120" t="s">
        <v>74</v>
      </c>
      <c r="D46" s="151">
        <v>1691</v>
      </c>
      <c r="E46" s="151">
        <v>303</v>
      </c>
      <c r="F46" s="152">
        <v>1994</v>
      </c>
      <c r="G46" s="121">
        <v>1909</v>
      </c>
      <c r="H46" s="121">
        <v>317</v>
      </c>
      <c r="I46" s="122">
        <v>2226</v>
      </c>
      <c r="J46" s="121">
        <f t="shared" si="0"/>
        <v>232</v>
      </c>
      <c r="K46" s="123">
        <f t="shared" si="1"/>
        <v>0.11634904714142436</v>
      </c>
      <c r="L46" s="124"/>
      <c r="N46" s="92"/>
      <c r="O46" s="92"/>
      <c r="P46" s="93"/>
    </row>
    <row r="47" spans="2:16" s="78" customFormat="1" ht="15.75">
      <c r="B47" s="120">
        <v>12</v>
      </c>
      <c r="C47" s="120" t="s">
        <v>75</v>
      </c>
      <c r="D47" s="151">
        <v>581</v>
      </c>
      <c r="E47" s="151">
        <v>69</v>
      </c>
      <c r="F47" s="152">
        <v>650</v>
      </c>
      <c r="G47" s="121">
        <v>553</v>
      </c>
      <c r="H47" s="121">
        <v>76</v>
      </c>
      <c r="I47" s="122">
        <v>629</v>
      </c>
      <c r="J47" s="121">
        <f t="shared" si="0"/>
        <v>-21</v>
      </c>
      <c r="K47" s="123">
        <f t="shared" si="1"/>
        <v>-3.230769230769226E-2</v>
      </c>
      <c r="L47" s="124"/>
      <c r="N47" s="92"/>
      <c r="O47" s="92"/>
      <c r="P47" s="93"/>
    </row>
    <row r="48" spans="2:16" s="78" customFormat="1" ht="15.75">
      <c r="B48" s="120">
        <v>46</v>
      </c>
      <c r="C48" s="120" t="s">
        <v>42</v>
      </c>
      <c r="D48" s="151">
        <v>2449</v>
      </c>
      <c r="E48" s="151">
        <v>385</v>
      </c>
      <c r="F48" s="152">
        <v>2834</v>
      </c>
      <c r="G48" s="121">
        <v>2560</v>
      </c>
      <c r="H48" s="121">
        <v>538</v>
      </c>
      <c r="I48" s="122">
        <v>3098</v>
      </c>
      <c r="J48" s="121">
        <f t="shared" si="0"/>
        <v>264</v>
      </c>
      <c r="K48" s="123">
        <f t="shared" si="1"/>
        <v>9.3154551870148206E-2</v>
      </c>
      <c r="L48" s="124"/>
      <c r="N48" s="92"/>
      <c r="O48" s="92"/>
      <c r="P48" s="93"/>
    </row>
    <row r="49" spans="2:16" s="79" customFormat="1" ht="15.75">
      <c r="B49" s="125"/>
      <c r="C49" s="125" t="s">
        <v>52</v>
      </c>
      <c r="D49" s="152">
        <v>4721</v>
      </c>
      <c r="E49" s="152">
        <v>757</v>
      </c>
      <c r="F49" s="152">
        <v>5478</v>
      </c>
      <c r="G49" s="148">
        <v>5022</v>
      </c>
      <c r="H49" s="149">
        <v>931</v>
      </c>
      <c r="I49" s="126">
        <v>5953</v>
      </c>
      <c r="J49" s="126">
        <f t="shared" si="0"/>
        <v>475</v>
      </c>
      <c r="K49" s="127">
        <f t="shared" si="1"/>
        <v>8.6710478276743386E-2</v>
      </c>
      <c r="L49" s="128"/>
      <c r="N49" s="94"/>
      <c r="O49" s="94"/>
      <c r="P49" s="94"/>
    </row>
    <row r="50" spans="2:16" s="78" customFormat="1" ht="15.75">
      <c r="B50" s="120">
        <v>6</v>
      </c>
      <c r="C50" s="120" t="s">
        <v>38</v>
      </c>
      <c r="D50" s="151">
        <v>297</v>
      </c>
      <c r="E50" s="151">
        <v>58</v>
      </c>
      <c r="F50" s="152">
        <v>355</v>
      </c>
      <c r="G50" s="121">
        <v>350</v>
      </c>
      <c r="H50" s="121">
        <v>57</v>
      </c>
      <c r="I50" s="122">
        <v>407</v>
      </c>
      <c r="J50" s="121">
        <f t="shared" si="0"/>
        <v>52</v>
      </c>
      <c r="K50" s="123">
        <f t="shared" si="1"/>
        <v>0.14647887323943665</v>
      </c>
      <c r="L50" s="124"/>
      <c r="N50" s="92"/>
      <c r="O50" s="92"/>
      <c r="P50" s="93"/>
    </row>
    <row r="51" spans="2:16" s="78" customFormat="1" ht="15.75">
      <c r="B51" s="120">
        <v>10</v>
      </c>
      <c r="C51" s="120" t="s">
        <v>39</v>
      </c>
      <c r="D51" s="151">
        <v>210</v>
      </c>
      <c r="E51" s="151">
        <v>27</v>
      </c>
      <c r="F51" s="152">
        <v>237</v>
      </c>
      <c r="G51" s="121">
        <v>212</v>
      </c>
      <c r="H51" s="121">
        <v>38</v>
      </c>
      <c r="I51" s="122">
        <v>250</v>
      </c>
      <c r="J51" s="121">
        <f t="shared" si="0"/>
        <v>13</v>
      </c>
      <c r="K51" s="123">
        <f t="shared" si="1"/>
        <v>5.4852320675105481E-2</v>
      </c>
      <c r="L51" s="124"/>
      <c r="N51" s="92"/>
      <c r="O51" s="92"/>
      <c r="P51" s="93"/>
    </row>
    <row r="52" spans="2:16" s="79" customFormat="1" ht="15.75">
      <c r="B52" s="125"/>
      <c r="C52" s="125" t="s">
        <v>53</v>
      </c>
      <c r="D52" s="152">
        <v>507</v>
      </c>
      <c r="E52" s="152">
        <v>85</v>
      </c>
      <c r="F52" s="152">
        <v>592</v>
      </c>
      <c r="G52" s="148">
        <v>562</v>
      </c>
      <c r="H52" s="149">
        <v>95</v>
      </c>
      <c r="I52" s="126">
        <v>657</v>
      </c>
      <c r="J52" s="126">
        <f t="shared" si="0"/>
        <v>65</v>
      </c>
      <c r="K52" s="127">
        <f t="shared" si="1"/>
        <v>0.10979729729729737</v>
      </c>
      <c r="L52" s="128"/>
      <c r="N52" s="94"/>
      <c r="O52" s="94"/>
      <c r="P52" s="94"/>
    </row>
    <row r="53" spans="2:16" s="78" customFormat="1" ht="15.75">
      <c r="B53" s="120">
        <v>15</v>
      </c>
      <c r="C53" s="120" t="s">
        <v>76</v>
      </c>
      <c r="D53" s="151">
        <v>680</v>
      </c>
      <c r="E53" s="151">
        <v>117</v>
      </c>
      <c r="F53" s="152">
        <v>797</v>
      </c>
      <c r="G53" s="121">
        <v>671</v>
      </c>
      <c r="H53" s="121">
        <v>139</v>
      </c>
      <c r="I53" s="122">
        <v>810</v>
      </c>
      <c r="J53" s="121">
        <f t="shared" si="0"/>
        <v>13</v>
      </c>
      <c r="K53" s="123">
        <f t="shared" si="1"/>
        <v>1.6311166875784266E-2</v>
      </c>
      <c r="L53" s="124"/>
      <c r="N53" s="92"/>
      <c r="O53" s="92"/>
      <c r="P53" s="93"/>
    </row>
    <row r="54" spans="2:16" s="78" customFormat="1" ht="15.75">
      <c r="B54" s="120">
        <v>27</v>
      </c>
      <c r="C54" s="120" t="s">
        <v>40</v>
      </c>
      <c r="D54" s="151">
        <v>153</v>
      </c>
      <c r="E54" s="151">
        <v>28</v>
      </c>
      <c r="F54" s="152">
        <v>181</v>
      </c>
      <c r="G54" s="121">
        <v>132</v>
      </c>
      <c r="H54" s="121">
        <v>55</v>
      </c>
      <c r="I54" s="122">
        <v>187</v>
      </c>
      <c r="J54" s="121">
        <f t="shared" si="0"/>
        <v>6</v>
      </c>
      <c r="K54" s="123">
        <f t="shared" si="1"/>
        <v>3.3149171270718147E-2</v>
      </c>
      <c r="L54" s="124"/>
      <c r="N54" s="92"/>
      <c r="O54" s="92"/>
      <c r="P54" s="93"/>
    </row>
    <row r="55" spans="2:16" s="78" customFormat="1" ht="15.75">
      <c r="B55" s="120">
        <v>32</v>
      </c>
      <c r="C55" s="120" t="s">
        <v>77</v>
      </c>
      <c r="D55" s="151">
        <v>97</v>
      </c>
      <c r="E55" s="151">
        <v>32</v>
      </c>
      <c r="F55" s="152">
        <v>129</v>
      </c>
      <c r="G55" s="121">
        <v>91</v>
      </c>
      <c r="H55" s="121">
        <v>20</v>
      </c>
      <c r="I55" s="122">
        <v>111</v>
      </c>
      <c r="J55" s="121">
        <f t="shared" si="0"/>
        <v>-18</v>
      </c>
      <c r="K55" s="123">
        <f t="shared" si="1"/>
        <v>-0.13953488372093026</v>
      </c>
      <c r="L55" s="124"/>
      <c r="N55" s="92"/>
      <c r="O55" s="92"/>
      <c r="P55" s="93"/>
    </row>
    <row r="56" spans="2:16" s="78" customFormat="1" ht="15.75">
      <c r="B56" s="120">
        <v>36</v>
      </c>
      <c r="C56" s="120" t="s">
        <v>41</v>
      </c>
      <c r="D56" s="151">
        <v>433</v>
      </c>
      <c r="E56" s="151">
        <v>72</v>
      </c>
      <c r="F56" s="152">
        <v>505</v>
      </c>
      <c r="G56" s="121">
        <v>391</v>
      </c>
      <c r="H56" s="121">
        <v>98</v>
      </c>
      <c r="I56" s="122">
        <v>489</v>
      </c>
      <c r="J56" s="121">
        <f t="shared" si="0"/>
        <v>-16</v>
      </c>
      <c r="K56" s="123">
        <f t="shared" si="1"/>
        <v>-3.1683168316831711E-2</v>
      </c>
      <c r="L56" s="124"/>
      <c r="N56" s="92"/>
      <c r="O56" s="92"/>
      <c r="P56" s="93"/>
    </row>
    <row r="57" spans="2:16" s="79" customFormat="1" ht="15.75">
      <c r="B57" s="125"/>
      <c r="C57" s="125" t="s">
        <v>54</v>
      </c>
      <c r="D57" s="152">
        <v>1363</v>
      </c>
      <c r="E57" s="152">
        <v>249</v>
      </c>
      <c r="F57" s="152">
        <v>1612</v>
      </c>
      <c r="G57" s="148">
        <v>1285</v>
      </c>
      <c r="H57" s="149">
        <v>312</v>
      </c>
      <c r="I57" s="126">
        <v>1597</v>
      </c>
      <c r="J57" s="126">
        <f t="shared" si="0"/>
        <v>-15</v>
      </c>
      <c r="K57" s="127">
        <f t="shared" si="1"/>
        <v>-9.305210918114093E-3</v>
      </c>
      <c r="L57" s="128"/>
      <c r="N57" s="94"/>
      <c r="O57" s="94"/>
      <c r="P57" s="94"/>
    </row>
    <row r="58" spans="2:16" s="79" customFormat="1" ht="15.75">
      <c r="B58" s="125">
        <v>28</v>
      </c>
      <c r="C58" s="125" t="s">
        <v>55</v>
      </c>
      <c r="D58" s="152">
        <v>8879</v>
      </c>
      <c r="E58" s="152">
        <v>1868</v>
      </c>
      <c r="F58" s="152">
        <v>10747</v>
      </c>
      <c r="G58" s="148">
        <v>8876</v>
      </c>
      <c r="H58" s="149">
        <v>1976</v>
      </c>
      <c r="I58" s="126">
        <v>10852</v>
      </c>
      <c r="J58" s="126">
        <f t="shared" si="0"/>
        <v>105</v>
      </c>
      <c r="K58" s="127">
        <f t="shared" si="1"/>
        <v>9.7701684190936167E-3</v>
      </c>
      <c r="L58" s="128"/>
      <c r="N58" s="94"/>
      <c r="O58" s="94"/>
      <c r="P58" s="94"/>
    </row>
    <row r="59" spans="2:16" s="79" customFormat="1" ht="15.75">
      <c r="B59" s="125">
        <v>30</v>
      </c>
      <c r="C59" s="125" t="s">
        <v>56</v>
      </c>
      <c r="D59" s="152">
        <v>1775</v>
      </c>
      <c r="E59" s="152">
        <v>240</v>
      </c>
      <c r="F59" s="152">
        <v>2015</v>
      </c>
      <c r="G59" s="148">
        <v>1814</v>
      </c>
      <c r="H59" s="149">
        <v>299</v>
      </c>
      <c r="I59" s="126">
        <v>2113</v>
      </c>
      <c r="J59" s="126">
        <f t="shared" si="0"/>
        <v>98</v>
      </c>
      <c r="K59" s="127">
        <f t="shared" si="1"/>
        <v>4.8635235732009896E-2</v>
      </c>
      <c r="L59" s="128"/>
      <c r="N59" s="94"/>
      <c r="O59" s="94"/>
      <c r="P59" s="94"/>
    </row>
    <row r="60" spans="2:16" s="79" customFormat="1" ht="15.75">
      <c r="B60" s="125">
        <v>31</v>
      </c>
      <c r="C60" s="125" t="s">
        <v>57</v>
      </c>
      <c r="D60" s="152">
        <v>1829</v>
      </c>
      <c r="E60" s="152">
        <v>357</v>
      </c>
      <c r="F60" s="152">
        <v>2186</v>
      </c>
      <c r="G60" s="148">
        <v>1771</v>
      </c>
      <c r="H60" s="149">
        <v>347</v>
      </c>
      <c r="I60" s="126">
        <v>2118</v>
      </c>
      <c r="J60" s="126">
        <f t="shared" si="0"/>
        <v>-68</v>
      </c>
      <c r="K60" s="127">
        <f t="shared" si="1"/>
        <v>-3.1107044830741115E-2</v>
      </c>
      <c r="L60" s="128"/>
      <c r="N60" s="94"/>
      <c r="O60" s="94"/>
      <c r="P60" s="94"/>
    </row>
    <row r="61" spans="2:16" s="78" customFormat="1" ht="15.75">
      <c r="B61" s="120">
        <v>1</v>
      </c>
      <c r="C61" s="120" t="s">
        <v>78</v>
      </c>
      <c r="D61" s="151">
        <v>788</v>
      </c>
      <c r="E61" s="151">
        <v>190</v>
      </c>
      <c r="F61" s="152">
        <v>978</v>
      </c>
      <c r="G61" s="121">
        <v>822</v>
      </c>
      <c r="H61" s="121">
        <v>203</v>
      </c>
      <c r="I61" s="122">
        <v>1025</v>
      </c>
      <c r="J61" s="121">
        <f t="shared" si="0"/>
        <v>47</v>
      </c>
      <c r="K61" s="123">
        <f t="shared" si="1"/>
        <v>4.805725971370145E-2</v>
      </c>
      <c r="L61" s="124"/>
      <c r="N61" s="92"/>
      <c r="O61" s="92"/>
      <c r="P61" s="93"/>
    </row>
    <row r="62" spans="2:16" s="78" customFormat="1" ht="15.75">
      <c r="B62" s="120">
        <v>20</v>
      </c>
      <c r="C62" s="120" t="s">
        <v>79</v>
      </c>
      <c r="D62" s="151">
        <v>1476</v>
      </c>
      <c r="E62" s="151">
        <v>312</v>
      </c>
      <c r="F62" s="152">
        <v>1788</v>
      </c>
      <c r="G62" s="121">
        <v>1594</v>
      </c>
      <c r="H62" s="121">
        <v>355</v>
      </c>
      <c r="I62" s="122">
        <v>1949</v>
      </c>
      <c r="J62" s="121">
        <f t="shared" si="0"/>
        <v>161</v>
      </c>
      <c r="K62" s="123">
        <f t="shared" si="1"/>
        <v>9.0044742729306515E-2</v>
      </c>
      <c r="L62" s="124"/>
      <c r="N62" s="92"/>
      <c r="O62" s="92"/>
      <c r="P62" s="93"/>
    </row>
    <row r="63" spans="2:16" s="78" customFormat="1" ht="15.75">
      <c r="B63" s="120">
        <v>48</v>
      </c>
      <c r="C63" s="120" t="s">
        <v>80</v>
      </c>
      <c r="D63" s="151">
        <v>2276</v>
      </c>
      <c r="E63" s="151">
        <v>444</v>
      </c>
      <c r="F63" s="152">
        <v>2720</v>
      </c>
      <c r="G63" s="121">
        <v>2367</v>
      </c>
      <c r="H63" s="121">
        <v>509</v>
      </c>
      <c r="I63" s="122">
        <v>2876</v>
      </c>
      <c r="J63" s="121">
        <f t="shared" si="0"/>
        <v>156</v>
      </c>
      <c r="K63" s="123">
        <f t="shared" si="1"/>
        <v>5.7352941176470607E-2</v>
      </c>
      <c r="L63" s="124"/>
      <c r="N63" s="92"/>
      <c r="O63" s="92"/>
      <c r="P63" s="93"/>
    </row>
    <row r="64" spans="2:16" s="79" customFormat="1" ht="15.75">
      <c r="B64" s="125"/>
      <c r="C64" s="125" t="s">
        <v>58</v>
      </c>
      <c r="D64" s="152">
        <v>4540</v>
      </c>
      <c r="E64" s="152">
        <v>946</v>
      </c>
      <c r="F64" s="152">
        <v>5486</v>
      </c>
      <c r="G64" s="148">
        <v>4783</v>
      </c>
      <c r="H64" s="149">
        <v>1067</v>
      </c>
      <c r="I64" s="126">
        <v>5850</v>
      </c>
      <c r="J64" s="126">
        <f t="shared" si="0"/>
        <v>364</v>
      </c>
      <c r="K64" s="127">
        <f t="shared" si="1"/>
        <v>6.6350710900473953E-2</v>
      </c>
      <c r="L64" s="128"/>
      <c r="N64" s="94"/>
      <c r="O64" s="94"/>
      <c r="P64" s="94"/>
    </row>
    <row r="65" spans="2:16" s="79" customFormat="1" ht="15.75">
      <c r="B65" s="125">
        <v>26</v>
      </c>
      <c r="C65" s="125" t="s">
        <v>59</v>
      </c>
      <c r="D65" s="152">
        <v>451</v>
      </c>
      <c r="E65" s="152">
        <v>63</v>
      </c>
      <c r="F65" s="152">
        <v>514</v>
      </c>
      <c r="G65" s="148">
        <v>471</v>
      </c>
      <c r="H65" s="149">
        <v>47</v>
      </c>
      <c r="I65" s="126">
        <v>518</v>
      </c>
      <c r="J65" s="126">
        <f t="shared" si="0"/>
        <v>4</v>
      </c>
      <c r="K65" s="127">
        <f t="shared" si="1"/>
        <v>7.7821011673151474E-3</v>
      </c>
      <c r="L65" s="128"/>
      <c r="N65" s="94"/>
      <c r="O65" s="94"/>
      <c r="P65" s="94"/>
    </row>
    <row r="66" spans="2:16" s="78" customFormat="1" ht="15.75">
      <c r="B66" s="125">
        <v>51</v>
      </c>
      <c r="C66" s="125" t="s">
        <v>60</v>
      </c>
      <c r="D66" s="151">
        <v>35</v>
      </c>
      <c r="E66" s="151">
        <v>5</v>
      </c>
      <c r="F66" s="151">
        <v>40</v>
      </c>
      <c r="G66" s="148">
        <v>43</v>
      </c>
      <c r="H66" s="149">
        <v>5</v>
      </c>
      <c r="I66" s="126">
        <v>48</v>
      </c>
      <c r="J66" s="126">
        <f t="shared" si="0"/>
        <v>8</v>
      </c>
      <c r="K66" s="127">
        <f t="shared" si="1"/>
        <v>0.19999999999999996</v>
      </c>
      <c r="L66" s="124"/>
      <c r="N66" s="92"/>
      <c r="O66" s="92"/>
      <c r="P66" s="93"/>
    </row>
    <row r="67" spans="2:16" s="78" customFormat="1" ht="15.75">
      <c r="B67" s="125">
        <v>52</v>
      </c>
      <c r="C67" s="125" t="s">
        <v>61</v>
      </c>
      <c r="D67" s="151">
        <v>37</v>
      </c>
      <c r="E67" s="151">
        <v>2</v>
      </c>
      <c r="F67" s="151">
        <v>39</v>
      </c>
      <c r="G67" s="148">
        <v>27</v>
      </c>
      <c r="H67" s="149">
        <v>10</v>
      </c>
      <c r="I67" s="126">
        <v>37</v>
      </c>
      <c r="J67" s="126">
        <f t="shared" si="0"/>
        <v>-2</v>
      </c>
      <c r="K67" s="127">
        <f t="shared" si="1"/>
        <v>-5.1282051282051322E-2</v>
      </c>
      <c r="L67" s="124"/>
      <c r="N67" s="92"/>
      <c r="O67" s="92"/>
      <c r="P67" s="93"/>
    </row>
    <row r="68" spans="2:16" s="78" customFormat="1" ht="15" customHeight="1">
      <c r="B68" s="125"/>
      <c r="C68" s="125" t="s">
        <v>8</v>
      </c>
      <c r="D68" s="152">
        <v>45118</v>
      </c>
      <c r="E68" s="152">
        <v>8353</v>
      </c>
      <c r="F68" s="152">
        <v>53471</v>
      </c>
      <c r="G68" s="148">
        <v>45400</v>
      </c>
      <c r="H68" s="149">
        <v>9239</v>
      </c>
      <c r="I68" s="126">
        <v>54639</v>
      </c>
      <c r="J68" s="126">
        <f t="shared" si="0"/>
        <v>1168</v>
      </c>
      <c r="K68" s="127">
        <f t="shared" si="1"/>
        <v>2.1843616165772017E-2</v>
      </c>
      <c r="L68" s="124"/>
      <c r="N68" s="94"/>
      <c r="O68" s="94"/>
      <c r="P68" s="94"/>
    </row>
    <row r="69" spans="2:16">
      <c r="B69" s="117"/>
      <c r="C69" s="117"/>
      <c r="D69" s="129"/>
      <c r="E69" s="129"/>
      <c r="F69" s="130"/>
      <c r="G69" s="129"/>
      <c r="H69" s="129"/>
      <c r="I69" s="130"/>
      <c r="J69" s="130"/>
      <c r="K69" s="130"/>
      <c r="L69" s="117"/>
      <c r="N69" s="77"/>
      <c r="O69" s="77"/>
      <c r="P69" s="77"/>
    </row>
  </sheetData>
  <autoFilter ref="C4:C68" xr:uid="{00000000-0001-0000-0700-000000000000}"/>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topLeftCell="I1" zoomScaleNormal="100" workbookViewId="0">
      <pane ySplit="2" topLeftCell="A3" activePane="bottomLeft" state="frozen"/>
      <selection activeCell="C25" sqref="C25"/>
      <selection pane="bottomLeft" activeCell="R82" sqref="R82"/>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21" width="11.42578125" style="10"/>
    <col min="22" max="22" width="31.28515625" style="10" customWidth="1"/>
    <col min="23" max="24" width="11.42578125" style="10" customWidth="1"/>
    <col min="25" max="16384" width="11.42578125" style="10"/>
  </cols>
  <sheetData>
    <row r="1" spans="1:24" ht="18.75">
      <c r="I1" s="198" t="s">
        <v>62</v>
      </c>
      <c r="J1" s="198"/>
      <c r="K1" s="198"/>
      <c r="L1" s="198"/>
      <c r="M1" s="198"/>
      <c r="N1" s="198"/>
      <c r="O1" s="198"/>
      <c r="P1" s="198"/>
      <c r="Q1" s="198"/>
      <c r="R1" s="198"/>
      <c r="S1" s="15"/>
    </row>
    <row r="2" spans="1:24" ht="20.100000000000001" customHeight="1">
      <c r="A2" s="158" t="s">
        <v>112</v>
      </c>
      <c r="B2" s="158"/>
      <c r="C2" s="158"/>
      <c r="D2" s="158"/>
      <c r="E2" s="158"/>
      <c r="F2" s="158"/>
      <c r="G2" s="158"/>
      <c r="H2" s="158"/>
      <c r="I2" s="158"/>
      <c r="J2" s="158"/>
      <c r="K2" s="158"/>
      <c r="L2" s="158"/>
      <c r="M2" s="158"/>
      <c r="N2" s="158"/>
      <c r="O2" s="158"/>
      <c r="P2" s="158"/>
      <c r="Q2" s="158"/>
      <c r="R2" s="158"/>
    </row>
    <row r="3" spans="1:24" customFormat="1" ht="39.75" customHeight="1">
      <c r="A3" s="10"/>
      <c r="B3" s="10"/>
      <c r="C3" s="10"/>
      <c r="D3" s="10"/>
      <c r="E3" s="10"/>
      <c r="F3" s="10"/>
      <c r="G3" s="10"/>
      <c r="H3" s="10"/>
      <c r="I3" s="10"/>
      <c r="J3" s="10"/>
      <c r="K3" s="10"/>
      <c r="L3" s="10"/>
      <c r="M3" s="10"/>
      <c r="N3" s="10"/>
      <c r="O3" s="10"/>
      <c r="P3" s="10"/>
    </row>
    <row r="4" spans="1:24" ht="19.5" customHeight="1">
      <c r="A4" s="10" t="s">
        <v>63</v>
      </c>
      <c r="I4" s="199" t="s">
        <v>66</v>
      </c>
      <c r="J4" s="199"/>
      <c r="K4" s="199"/>
      <c r="L4" s="199"/>
      <c r="M4" s="199"/>
      <c r="N4" s="199"/>
      <c r="O4" s="199"/>
      <c r="P4" s="199"/>
      <c r="Q4" s="76"/>
      <c r="R4" s="76"/>
      <c r="S4" s="76"/>
      <c r="T4" s="76"/>
      <c r="U4" s="76"/>
      <c r="V4" s="76"/>
      <c r="W4" s="76"/>
      <c r="X4" s="76"/>
    </row>
    <row r="5" spans="1:24" ht="12.75" customHeight="1">
      <c r="I5" s="75"/>
      <c r="J5" s="75"/>
      <c r="K5" s="75"/>
      <c r="L5" s="75"/>
      <c r="M5" s="75"/>
      <c r="N5" s="75"/>
      <c r="O5" s="75"/>
      <c r="P5" s="75"/>
      <c r="Q5" s="75"/>
    </row>
    <row r="6" spans="1:24" ht="14.25" customHeight="1">
      <c r="A6" s="13" t="str">
        <f>'Total y Variación interanual'!C68</f>
        <v>TOTAL</v>
      </c>
      <c r="B6" s="13">
        <f>'Total y Variación interanual'!I68</f>
        <v>54639</v>
      </c>
      <c r="C6" s="10">
        <v>1587</v>
      </c>
      <c r="D6" s="10">
        <v>22097</v>
      </c>
      <c r="E6" s="10">
        <v>28829</v>
      </c>
      <c r="F6" s="10">
        <v>2427</v>
      </c>
      <c r="G6" s="10">
        <v>31256</v>
      </c>
    </row>
    <row r="7" spans="1:24">
      <c r="J7" s="10" t="str">
        <f>'Total y Variación interanual'!$C$14</f>
        <v>ANDALUCÍA</v>
      </c>
      <c r="K7" s="13">
        <f>'Total y Variación interanual'!$I$14</f>
        <v>6423</v>
      </c>
    </row>
    <row r="8" spans="1:24">
      <c r="J8" s="10" t="str">
        <f>'Total y Variación interanual'!C18</f>
        <v>ARAGÓN</v>
      </c>
      <c r="K8" s="13">
        <f>'Total y Variación interanual'!I18</f>
        <v>1969</v>
      </c>
    </row>
    <row r="9" spans="1:24">
      <c r="B9" s="10" t="s">
        <v>2</v>
      </c>
      <c r="C9" s="10" t="s">
        <v>3</v>
      </c>
      <c r="D9" s="10" t="s">
        <v>45</v>
      </c>
      <c r="J9" s="10" t="str">
        <f>'Total y Variación interanual'!C19</f>
        <v>ASTURIAS</v>
      </c>
      <c r="K9" s="13">
        <f>'Total y Variación interanual'!I19</f>
        <v>719</v>
      </c>
    </row>
    <row r="10" spans="1:24">
      <c r="A10" s="13" t="s">
        <v>64</v>
      </c>
      <c r="B10" s="13">
        <f>'Total y Variación interanual'!D68</f>
        <v>45118</v>
      </c>
      <c r="C10" s="13">
        <f>'Total y Variación interanual'!E68</f>
        <v>8353</v>
      </c>
      <c r="D10" s="13">
        <f>'Total y Variación interanual'!F68</f>
        <v>53471</v>
      </c>
      <c r="J10" s="10" t="str">
        <f>'Total y Variación interanual'!C20</f>
        <v>ILLES BALEARS</v>
      </c>
      <c r="K10" s="13">
        <f>'Total y Variación interanual'!I20</f>
        <v>1576</v>
      </c>
    </row>
    <row r="11" spans="1:24">
      <c r="A11" s="13" t="s">
        <v>65</v>
      </c>
      <c r="B11" s="13">
        <f>'Total y Variación interanual'!G68</f>
        <v>45400</v>
      </c>
      <c r="C11" s="13">
        <f>'Total y Variación interanual'!H68</f>
        <v>9239</v>
      </c>
      <c r="D11" s="13">
        <f>'Total y Variación interanual'!I68</f>
        <v>54639</v>
      </c>
      <c r="J11" s="10" t="str">
        <f>'Total y Variación interanual'!C23</f>
        <v>CANARIAS</v>
      </c>
      <c r="K11" s="13">
        <f>'Total y Variación interanual'!I23</f>
        <v>1068</v>
      </c>
    </row>
    <row r="12" spans="1:24">
      <c r="J12" s="10" t="str">
        <f>'Total y Variación interanual'!C24</f>
        <v>CANTABRIA</v>
      </c>
      <c r="K12" s="13">
        <f>'Total y Variación interanual'!I24</f>
        <v>437</v>
      </c>
    </row>
    <row r="13" spans="1:24">
      <c r="J13" s="10" t="str">
        <f>'Total y Variación interanual'!$C$34</f>
        <v>CASTILLA-LEÓN</v>
      </c>
      <c r="K13" s="13">
        <f>'Total y Variación interanual'!$I$34</f>
        <v>2857</v>
      </c>
    </row>
    <row r="14" spans="1:24">
      <c r="J14" s="10" t="str">
        <f>'Total y Variación interanual'!$C$40</f>
        <v>CAST.-LA MANCHA</v>
      </c>
      <c r="K14" s="13">
        <f>'Total y Variación interanual'!$I$40</f>
        <v>1988</v>
      </c>
    </row>
    <row r="15" spans="1:24" ht="12.75" customHeight="1">
      <c r="J15" s="10" t="str">
        <f>'Total y Variación interanual'!$C$45</f>
        <v>CATALUÑA</v>
      </c>
      <c r="K15" s="13">
        <f>'Total y Variación interanual'!$I$45</f>
        <v>7859</v>
      </c>
    </row>
    <row r="16" spans="1:24">
      <c r="J16" s="10" t="str">
        <f>'Total y Variación interanual'!$C$49</f>
        <v>C. VALENCIANA</v>
      </c>
      <c r="K16" s="13">
        <f>'Total y Variación interanual'!$I$49</f>
        <v>5953</v>
      </c>
    </row>
    <row r="17" spans="10:11">
      <c r="J17" s="10" t="str">
        <f>'Total y Variación interanual'!$C$52</f>
        <v>EXTREMADURA</v>
      </c>
      <c r="K17" s="13">
        <f>'Total y Variación interanual'!$I$52</f>
        <v>657</v>
      </c>
    </row>
    <row r="18" spans="10:11">
      <c r="J18" s="10" t="str">
        <f>'Total y Variación interanual'!C57</f>
        <v>GALICIA</v>
      </c>
      <c r="K18" s="13">
        <f>'Total y Variación interanual'!I57</f>
        <v>1597</v>
      </c>
    </row>
    <row r="19" spans="10:11">
      <c r="J19" s="10" t="str">
        <f>'Total y Variación interanual'!C58</f>
        <v>C. DE MADRID</v>
      </c>
      <c r="K19" s="13">
        <f>'Total y Variación interanual'!I58</f>
        <v>10852</v>
      </c>
    </row>
    <row r="20" spans="10:11">
      <c r="J20" s="10" t="str">
        <f>'Total y Variación interanual'!C59</f>
        <v>R. DE MURCIA</v>
      </c>
      <c r="K20" s="13">
        <f>'Total y Variación interanual'!I59</f>
        <v>2113</v>
      </c>
    </row>
    <row r="21" spans="10:11">
      <c r="J21" s="10" t="str">
        <f>'Total y Variación interanual'!C60</f>
        <v>NAVARRA</v>
      </c>
      <c r="K21" s="13">
        <f>'Total y Variación interanual'!I60</f>
        <v>2118</v>
      </c>
    </row>
    <row r="22" spans="10:11">
      <c r="J22" s="10" t="str">
        <f>'Total y Variación interanual'!C64</f>
        <v>PAÍS VASCO</v>
      </c>
      <c r="K22" s="13">
        <f>'Total y Variación interanual'!I64</f>
        <v>5850</v>
      </c>
    </row>
    <row r="23" spans="10:11">
      <c r="J23" s="10" t="str">
        <f>'Total y Variación interanual'!C65</f>
        <v>LA RIOJA</v>
      </c>
      <c r="K23" s="13">
        <f>'Total y Variación interanual'!I65</f>
        <v>518</v>
      </c>
    </row>
    <row r="24" spans="10:11">
      <c r="J24" s="13" t="str">
        <f>'Total y Variación interanual'!C66</f>
        <v>CEUTA</v>
      </c>
      <c r="K24" s="13">
        <f>'Total y Variación interanual'!I66</f>
        <v>48</v>
      </c>
    </row>
    <row r="25" spans="10:11">
      <c r="J25" s="13" t="str">
        <f>'Total y Variación interanual'!C67</f>
        <v>MELILLA</v>
      </c>
      <c r="K25" s="13">
        <f>'Total y Variación interanual'!I67</f>
        <v>37</v>
      </c>
    </row>
    <row r="53" spans="9:24" ht="15" customHeight="1">
      <c r="I53" s="199"/>
      <c r="J53" s="199"/>
      <c r="K53" s="199"/>
      <c r="L53" s="199"/>
      <c r="M53" s="199"/>
      <c r="N53" s="199"/>
      <c r="O53" s="199"/>
    </row>
    <row r="55" spans="9:24" ht="63.75">
      <c r="J55" s="150" t="str">
        <f>"Enero-Diciembre 2024    "&amp; "TOTAL: " &amp; TEXT(K55 + K56,"#.##0")</f>
        <v>Enero-Diciembre 2024    TOTAL: 53.471</v>
      </c>
      <c r="K55" s="13">
        <f>'Total y Variación interanual'!$D$68</f>
        <v>45118</v>
      </c>
      <c r="L55" s="13">
        <f>'Total y Variación interanual'!$G$68</f>
        <v>45400</v>
      </c>
      <c r="M55" s="13"/>
    </row>
    <row r="56" spans="9:24" ht="63.75">
      <c r="J56" s="150" t="str">
        <f>"Enero-Diciembre 2025    "&amp; "TOTAL: " &amp; TEXT(L55 + L56,"#.##0")</f>
        <v>Enero-Diciembre 2025    TOTAL: 54.639</v>
      </c>
      <c r="K56" s="13">
        <f>'Total y Variación interanual'!$E$68</f>
        <v>8353</v>
      </c>
      <c r="L56" s="13">
        <f>'Total y Variación interanual'!$H$68</f>
        <v>9239</v>
      </c>
    </row>
    <row r="63" spans="9:24">
      <c r="K63" s="13"/>
      <c r="V63" s="13"/>
      <c r="W63" s="13"/>
      <c r="X63" s="13"/>
    </row>
    <row r="64" spans="9:24">
      <c r="K64" s="13"/>
    </row>
    <row r="65" spans="11:22">
      <c r="K65" s="13"/>
      <c r="V65" s="13"/>
    </row>
    <row r="66" spans="11:22">
      <c r="K66" s="13"/>
      <c r="V66" s="13"/>
    </row>
    <row r="67" spans="11:22">
      <c r="K67" s="13"/>
      <c r="V67" s="13"/>
    </row>
    <row r="68" spans="11:22">
      <c r="K68" s="13"/>
    </row>
    <row r="69" spans="11:22">
      <c r="K69" s="13"/>
    </row>
    <row r="70" spans="11:22">
      <c r="K70" s="13"/>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Prestaciones por CC.AA</vt:lpstr>
      <vt:lpstr>Procesos y duraciones media</vt:lpstr>
      <vt:lpstr>Excedencias</vt:lpstr>
      <vt:lpstr>Total y Variación interanual</vt:lpstr>
      <vt:lpstr>Excedencias por CC.AA</vt:lpstr>
      <vt:lpstr>Excedencias!Área_de_impresión</vt:lpstr>
      <vt:lpstr>'Excedencias por CC.AA'!Área_de_impresión</vt:lpstr>
      <vt:lpstr>Índice!Área_de_impresión</vt:lpstr>
      <vt:lpstr>Portada!Área_de_impresión</vt:lpstr>
      <vt:lpstr>Prestaciones!Área_de_impresión</vt:lpstr>
      <vt:lpstr>'Prestaciones por CC.AA'!Área_de_impresión</vt:lpstr>
      <vt:lpstr>'Procesos y duraciones media'!Área_de_impresión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2026-01-28T14:15:27Z</dcterms:modified>
</cp:coreProperties>
</file>