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99YU2544\Desktop\AUDIOS\"/>
    </mc:Choice>
  </mc:AlternateContent>
  <xr:revisionPtr revIDLastSave="0" documentId="8_{6A52B22B-F256-4D25-AAE4-C9E4FA7CD437}" xr6:coauthVersionLast="47" xr6:coauthVersionMax="47" xr10:uidLastSave="{00000000-0000-0000-0000-000000000000}"/>
  <bookViews>
    <workbookView xWindow="-110" yWindow="-110" windowWidth="19420" windowHeight="1042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7" l="1"/>
  <c r="G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<sst xmlns="http://schemas.openxmlformats.org/spreadsheetml/2006/main" count="250" uniqueCount="112">
  <si>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</si>
  <si>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</si>
  <si>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</si>
  <si>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</si>
  <si>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</si>
  <si>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</si>
  <si>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</si>
  <si>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</si>
  <si>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</si>
  <si>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</si>
  <si>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</si>
  <si>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</si>
  <si>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</si>
  <si>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</si>
  <si>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</si>
  <si>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</si>
  <si>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</si>
  <si>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</si>
  <si>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</si>
  <si>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</si>
  <si>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</si>
  <si>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</si>
  <si>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</si>
  <si>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</si>
  <si>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</si>
  <si>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</si>
  <si>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</si>
  <si>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</si>
  <si>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</si>
  <si>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</si>
  <si>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</si>
  <si>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</si>
  <si>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</si>
  <si>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</si>
  <si>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</si>
  <si>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</si>
  <si>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</si>
  <si>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</si>
  <si>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</si>
  <si>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</si>
  <si>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</si>
  <si>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</si>
  <si>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</si>
  <si>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</si>
  <si>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</si>
  <si>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</si>
  <si>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</si>
  <si>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</si>
  <si>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</si>
  <si>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</si>
  <si>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</si>
  <si>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</si>
  <si>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</si>
  <si>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</si>
  <si>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</si>
  <si>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</si>
  <si>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</si>
  <si>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</si>
  <si>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</si>
  <si>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</si>
  <si>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</si>
  <si>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</si>
  <si>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</si>
  <si>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</si>
  <si>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</si>
  <si>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</si>
  <si>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</si>
  <si>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</si>
  <si>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</si>
  <si>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</si>
  <si>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</si>
  <si>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</si>
  <si>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</si>
  <si>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</si>
  <si>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</si>
  <si>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</si>
  <si>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</si>
  <si>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</si>
  <si>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</si>
  <si>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</si>
  <si>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</si>
  <si>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</si>
  <si>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</si>
  <si>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</si>
  <si>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</si>
  <si>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</si>
  <si>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</si>
  <si>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</si>
  <si>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</si>
  <si>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</si>
  <si>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</si>
  <si>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</si>
  <si>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</si>
  <si>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</si>
  <si>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</si>
  <si>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</si>
  <si>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</si>
  <si>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Variación 2023/2024</t>
  </si>
  <si>
    <t>ENERO - JUNIO 2024</t>
  </si>
  <si>
    <t>ENERO - JUNIO 2023</t>
  </si>
  <si>
    <r>
      <t xml:space="preserve">COMPARACIÓN 2023/2024 </t>
    </r>
    <r>
      <rPr>
        <sz val="14"/>
        <rFont val="Calibri"/>
        <family val="2"/>
        <scheme val="minor"/>
      </rPr>
      <t xml:space="preserve"> (Enero -Junio)</t>
    </r>
  </si>
  <si>
    <t>GASTO ENERO/JUNIO
 2024</t>
  </si>
  <si>
    <r>
      <t xml:space="preserve">PRESTACIÓN DE NACIMIENTO Y CUIDADO DE MENOR </t>
    </r>
    <r>
      <rPr>
        <b/>
        <vertAlign val="superscript"/>
        <sz val="14"/>
        <color theme="9" tint="-0.249977111117893"/>
        <rFont val="Calibri"/>
        <family val="2"/>
        <scheme val="minor"/>
      </rPr>
      <t>(1)</t>
    </r>
  </si>
  <si>
    <r>
      <t xml:space="preserve">ENERO-JUNIO 2024 </t>
    </r>
    <r>
      <rPr>
        <b/>
        <vertAlign val="superscript"/>
        <sz val="14"/>
        <rFont val="Calibri"/>
        <family val="2"/>
        <scheme val="minor"/>
      </rPr>
      <t>(2)</t>
    </r>
  </si>
  <si>
    <r>
      <rPr>
        <vertAlign val="superscript"/>
        <sz val="10"/>
        <rFont val="Calibri"/>
        <family val="2"/>
        <scheme val="minor"/>
      </rPr>
      <t xml:space="preserve">(1) </t>
    </r>
    <r>
      <rPr>
        <sz val="10"/>
        <rFont val="Calibri"/>
        <family val="2"/>
        <scheme val="minor"/>
      </rPr>
      <t>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</si>
  <si>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</si>
  <si>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t>PRESTACIÓN DE NACIMIENTO Y CUIDADO DE MENOR</t>
    </r>
    <r>
      <rPr>
        <b/>
        <vertAlign val="superscript"/>
        <sz val="14"/>
        <color theme="9" tint="-0.249977111117893"/>
        <rFont val="Calibri"/>
        <family val="2"/>
        <scheme val="minor"/>
      </rPr>
      <t xml:space="preserve"> (1)</t>
    </r>
  </si>
  <si>
    <r>
      <t>ENERO-JUNIO 2024</t>
    </r>
    <r>
      <rPr>
        <b/>
        <vertAlign val="superscript"/>
        <sz val="14"/>
        <rFont val="Calibri"/>
        <family val="2"/>
        <scheme val="minor"/>
      </rPr>
      <t xml:space="preserve"> (2)</t>
    </r>
  </si>
  <si>
    <r>
      <t>SEGUIMIENTO ESTADÍSTICO DE LOS PROCESOS  DE NACIMIENTO Y CUIDADO DEL MENOR</t>
    </r>
    <r>
      <rPr>
        <b/>
        <vertAlign val="superscript"/>
        <sz val="14"/>
        <rFont val="Calibri"/>
        <family val="2"/>
        <scheme val="minor"/>
      </rPr>
      <t xml:space="preserve"> (1)</t>
    </r>
  </si>
  <si>
    <r>
      <t>DURACIÓN MEDIA DE LOS PROCESOS PARA EL PRIMER PROGENITOR EN LOS SUPUESTOS DE MATERNIDAD BIOLÓGICA</t>
    </r>
    <r>
      <rPr>
        <b/>
        <vertAlign val="superscript"/>
        <sz val="12"/>
        <rFont val="Calibri"/>
        <family val="2"/>
        <scheme val="minor"/>
      </rPr>
      <t xml:space="preserve"> (2)</t>
    </r>
  </si>
  <si>
    <r>
      <rPr>
        <b/>
        <vertAlign val="superscript"/>
        <sz val="10"/>
        <rFont val="Calibri"/>
        <family val="2"/>
        <scheme val="minor"/>
      </rPr>
      <t>(1)</t>
    </r>
    <r>
      <rPr>
        <vertAlign val="superscript"/>
        <sz val="10"/>
        <rFont val="Calibri"/>
        <family val="2"/>
        <scheme val="minor"/>
      </rPr>
      <t xml:space="preserve"> </t>
    </r>
    <r>
      <rPr>
        <sz val="10"/>
        <rFont val="Calibri"/>
        <family val="2"/>
        <scheme val="minor"/>
      </rPr>
      <t>Solo prestaciones reconocidas por el INSS sin ISM. No se incluyen los procesos por adopción y acogimiento.</t>
    </r>
  </si>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</sst>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5">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4"/>
      <color theme="9" tint="-0.249977111117893"/>
      <name val="Calibri"/>
      <family val="2"/>
      <scheme val="minor"/>
    </font>
    <font>
      <b/>
      <vertAlign val="superscript"/>
      <sz val="14"/>
      <name val="Calibri"/>
      <family val="2"/>
      <scheme val="minor"/>
    </font>
    <font>
      <vertAlign val="superscript"/>
      <sz val="10"/>
      <name val="Calibri"/>
      <family val="2"/>
      <scheme val="minor"/>
    </font>
    <font>
      <b/>
      <vertAlign val="superscript"/>
      <sz val="12"/>
      <name val="Calibri"/>
      <family val="2"/>
      <scheme val="minor"/>
    </font>
    <font>
      <b/>
      <vertAlign val="superscript"/>
      <sz val="1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7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43367</c:v>
                </c:pt>
                <c:pt idx="1">
                  <c:v>6717</c:v>
                </c:pt>
                <c:pt idx="2">
                  <c:v>3403</c:v>
                </c:pt>
                <c:pt idx="3">
                  <c:v>6767</c:v>
                </c:pt>
                <c:pt idx="4">
                  <c:v>8205</c:v>
                </c:pt>
                <c:pt idx="5">
                  <c:v>2413</c:v>
                </c:pt>
                <c:pt idx="6">
                  <c:v>9459</c:v>
                </c:pt>
                <c:pt idx="7">
                  <c:v>10318</c:v>
                </c:pt>
                <c:pt idx="8">
                  <c:v>41601</c:v>
                </c:pt>
                <c:pt idx="9">
                  <c:v>4985</c:v>
                </c:pt>
                <c:pt idx="10">
                  <c:v>10169</c:v>
                </c:pt>
                <c:pt idx="11">
                  <c:v>38704</c:v>
                </c:pt>
                <c:pt idx="12">
                  <c:v>8848</c:v>
                </c:pt>
                <c:pt idx="13">
                  <c:v>3503</c:v>
                </c:pt>
                <c:pt idx="14">
                  <c:v>1524</c:v>
                </c:pt>
                <c:pt idx="15">
                  <c:v>23539</c:v>
                </c:pt>
                <c:pt idx="16">
                  <c:v>10522</c:v>
                </c:pt>
                <c:pt idx="17">
                  <c:v>298</c:v>
                </c:pt>
                <c:pt idx="18">
                  <c:v>459</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2668</c:v>
                </c:pt>
                <c:pt idx="1">
                  <c:v>865</c:v>
                </c:pt>
                <c:pt idx="2">
                  <c:v>295</c:v>
                </c:pt>
                <c:pt idx="3">
                  <c:v>829</c:v>
                </c:pt>
                <c:pt idx="4">
                  <c:v>469</c:v>
                </c:pt>
                <c:pt idx="5">
                  <c:v>189</c:v>
                </c:pt>
                <c:pt idx="6">
                  <c:v>1287</c:v>
                </c:pt>
                <c:pt idx="7">
                  <c:v>1015</c:v>
                </c:pt>
                <c:pt idx="8">
                  <c:v>3710</c:v>
                </c:pt>
                <c:pt idx="9">
                  <c:v>2545</c:v>
                </c:pt>
                <c:pt idx="10">
                  <c:v>290</c:v>
                </c:pt>
                <c:pt idx="11">
                  <c:v>773</c:v>
                </c:pt>
                <c:pt idx="12">
                  <c:v>4683</c:v>
                </c:pt>
                <c:pt idx="13">
                  <c:v>861</c:v>
                </c:pt>
                <c:pt idx="14">
                  <c:v>1005</c:v>
                </c:pt>
                <c:pt idx="15">
                  <c:v>2191</c:v>
                </c:pt>
                <c:pt idx="16">
                  <c:v>230</c:v>
                </c:pt>
                <c:pt idx="17">
                  <c:v>20</c:v>
                </c:pt>
                <c:pt idx="18">
                  <c:v>23</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21089</c:v>
                </c:pt>
                <c:pt idx="1">
                  <c:v>20224</c:v>
                </c:pt>
                <c:pt idx="3">
                  <c:v>3853</c:v>
                </c:pt>
                <c:pt idx="4">
                  <c:v>3724</c:v>
                </c:pt>
                <c:pt idx="6">
                  <c:v>24942</c:v>
                </c:pt>
                <c:pt idx="7">
                  <c:v>23948</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2024</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topLeftCell="A4" zoomScaleNormal="100" workbookViewId="0">
      <selection activeCell="L24" sqref="L24"/>
    </sheetView>
  </sheetViews>
  <sheetFormatPr baseColWidth="10" defaultRowHeight="14.5"/>
  <cols>
    <col min="1" max="1" width="13.81640625" customWidth="1"/>
    <col min="3" max="3" width="26.26953125" customWidth="1"/>
    <col min="4" max="4" width="13.726562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4"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5">
      <c r="A53" s="1"/>
      <c r="B53" s="1"/>
      <c r="C53" s="1"/>
      <c r="D53" s="1"/>
      <c r="E53" s="1"/>
      <c r="G53" s="2"/>
    </row>
    <row r="54" spans="1:7">
      <c r="A54" s="1"/>
      <c r="B54" s="1"/>
      <c r="C54" s="1"/>
      <c r="D54" s="1"/>
      <c r="E54" s="1"/>
    </row>
    <row r="55" spans="1:7" ht="15.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N18" sqref="N18"/>
    </sheetView>
  </sheetViews>
  <sheetFormatPr baseColWidth="10" defaultRowHeight="14.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E31" sqref="E31"/>
    </sheetView>
  </sheetViews>
  <sheetFormatPr baseColWidth="10" defaultRowHeight="14.5"/>
  <cols>
    <col min="2" max="4" width="20.7265625" customWidth="1"/>
  </cols>
  <sheetData>
    <row r="22" spans="2:5" ht="26.25" customHeight="1">
      <c r="B22" s="140" t="s">
        <v>73</v>
      </c>
      <c r="C22" s="140"/>
      <c r="D22" s="140"/>
      <c r="E22" s="6"/>
    </row>
    <row r="23" spans="2:5" ht="26.25" customHeight="1">
      <c r="B23" s="141">
        <f>'Totales y gasto'!$E$75</f>
        <v>234801</v>
      </c>
      <c r="C23" s="141"/>
      <c r="D23" s="141"/>
      <c r="E23" s="7"/>
    </row>
    <row r="24" spans="2:5" ht="14.25" customHeight="1">
      <c r="B24" s="3"/>
      <c r="C24" s="3"/>
      <c r="D24" s="3"/>
    </row>
    <row r="25" spans="2:5" ht="26">
      <c r="B25" s="4" t="s">
        <v>0</v>
      </c>
      <c r="C25" s="3"/>
      <c r="D25" s="5">
        <f>'Totales y gasto'!$F$75</f>
        <v>110117</v>
      </c>
    </row>
    <row r="26" spans="2:5" ht="26">
      <c r="B26" s="4" t="s">
        <v>1</v>
      </c>
      <c r="C26" s="3"/>
      <c r="D26" s="5">
        <f>'Totales y gasto'!$G$75</f>
        <v>124684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8"/>
  <sheetViews>
    <sheetView showGridLines="0" showRowColHeaders="0" topLeftCell="B6" zoomScaleNormal="100" workbookViewId="0">
      <pane ySplit="7" topLeftCell="A56" activePane="bottomLeft" state="frozen"/>
      <selection activeCell="C25" sqref="C25"/>
      <selection pane="bottomLeft" activeCell="V74" sqref="V74"/>
    </sheetView>
  </sheetViews>
  <sheetFormatPr baseColWidth="10" defaultColWidth="11.453125" defaultRowHeight="13"/>
  <cols>
    <col min="1" max="1" width="0" style="11" hidden="1" customWidth="1"/>
    <col min="2" max="2" width="1.453125" style="11" customWidth="1"/>
    <col min="3" max="3" width="7.26953125" style="11" customWidth="1"/>
    <col min="4" max="4" width="25.81640625" style="11" customWidth="1"/>
    <col min="5" max="5" width="19" style="11" customWidth="1"/>
    <col min="6" max="6" width="20.54296875" style="11" customWidth="1"/>
    <col min="7" max="7" width="19.81640625" style="11" customWidth="1"/>
    <col min="8" max="8" width="24.453125" style="11" customWidth="1"/>
    <col min="9" max="9" width="9.54296875" style="11" hidden="1" customWidth="1"/>
    <col min="10" max="10" width="7.1796875" style="16" hidden="1" customWidth="1"/>
    <col min="11" max="11" width="0" style="11" hidden="1" customWidth="1"/>
    <col min="12" max="14" width="15.81640625" style="11" hidden="1" customWidth="1"/>
    <col min="15" max="15" width="0" style="11" hidden="1" customWidth="1"/>
    <col min="16" max="17" width="11.453125" style="11"/>
    <col min="18" max="19" width="0" style="11" hidden="1" customWidth="1"/>
    <col min="20" max="16384" width="11.453125" style="11"/>
  </cols>
  <sheetData>
    <row r="1" spans="1:23" hidden="1"/>
    <row r="2" spans="1:23" hidden="1"/>
    <row r="3" spans="1:23" hidden="1"/>
    <row r="4" spans="1:23" hidden="1"/>
    <row r="5" spans="1:23" hidden="1"/>
    <row r="6" spans="1:23" ht="21">
      <c r="D6" s="144" t="s">
        <v>102</v>
      </c>
      <c r="E6" s="144"/>
      <c r="F6" s="144"/>
      <c r="G6" s="144"/>
      <c r="H6" s="145"/>
      <c r="I6" s="17"/>
      <c r="J6" s="18"/>
    </row>
    <row r="7" spans="1:23" ht="20.149999999999999" customHeight="1">
      <c r="D7" s="146" t="s">
        <v>103</v>
      </c>
      <c r="E7" s="146"/>
      <c r="F7" s="146"/>
      <c r="G7" s="146"/>
      <c r="H7" s="14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5" hidden="1" customHeight="1" thickTop="1">
      <c r="D10" s="24"/>
      <c r="E10" s="148" t="s">
        <v>4</v>
      </c>
      <c r="F10" s="149"/>
      <c r="G10" s="150"/>
      <c r="H10" s="25"/>
      <c r="I10" s="26"/>
      <c r="J10" s="27"/>
    </row>
    <row r="11" spans="1:23" s="28" customFormat="1" ht="21.4" customHeight="1">
      <c r="C11" s="143" t="s">
        <v>70</v>
      </c>
      <c r="D11" s="151" t="s">
        <v>74</v>
      </c>
      <c r="E11" s="151" t="s">
        <v>71</v>
      </c>
      <c r="F11" s="151" t="s">
        <v>5</v>
      </c>
      <c r="G11" s="151" t="s">
        <v>6</v>
      </c>
      <c r="H11" s="151" t="s">
        <v>101</v>
      </c>
      <c r="I11" s="29"/>
      <c r="J11" s="30"/>
      <c r="M11" s="31"/>
    </row>
    <row r="12" spans="1:23" s="28" customFormat="1" ht="24.75" customHeight="1">
      <c r="C12" s="143"/>
      <c r="D12" s="151"/>
      <c r="E12" s="151"/>
      <c r="F12" s="151"/>
      <c r="G12" s="151"/>
      <c r="H12" s="151"/>
      <c r="I12" s="29"/>
      <c r="J12" s="30"/>
      <c r="M12" s="31"/>
    </row>
    <row r="13" spans="1:23" s="23" customFormat="1" ht="16.149999999999999" customHeight="1">
      <c r="A13" s="32"/>
      <c r="B13" s="32"/>
      <c r="C13" s="99"/>
      <c r="D13" s="99" t="s">
        <v>84</v>
      </c>
      <c r="E13" s="100">
        <v>43367</v>
      </c>
      <c r="F13" s="100">
        <v>20383</v>
      </c>
      <c r="G13" s="100">
        <v>22984</v>
      </c>
      <c r="H13" s="101">
        <v>277780544.20999998</v>
      </c>
      <c r="I13" s="33"/>
      <c r="J13" s="34">
        <f>K13-E13</f>
        <v>0</v>
      </c>
      <c r="K13" s="35">
        <f>SUM(F13:G13)</f>
        <v>43367</v>
      </c>
      <c r="L13" s="36">
        <f>SUM(H14:H21)</f>
        <v>277780544.20999998</v>
      </c>
      <c r="M13" s="37">
        <f>L13-H13</f>
        <v>0</v>
      </c>
      <c r="T13" s="86"/>
      <c r="U13" s="86"/>
      <c r="V13" s="86"/>
      <c r="W13" s="87"/>
    </row>
    <row r="14" spans="1:23" ht="16.149999999999999" customHeight="1">
      <c r="A14" s="32"/>
      <c r="B14" s="32"/>
      <c r="C14" s="102">
        <v>4</v>
      </c>
      <c r="D14" s="103" t="s">
        <v>12</v>
      </c>
      <c r="E14" s="104">
        <v>4982</v>
      </c>
      <c r="F14" s="104">
        <v>1996</v>
      </c>
      <c r="G14" s="104">
        <v>2986</v>
      </c>
      <c r="H14" s="105">
        <v>28320179.73</v>
      </c>
      <c r="I14" s="38"/>
      <c r="J14" s="34">
        <f t="shared" ref="J14:J75" si="0">K14-E14</f>
        <v>0</v>
      </c>
      <c r="K14" s="35">
        <f t="shared" ref="K14:K75" si="1">SUM(F14:G14)</f>
        <v>4982</v>
      </c>
      <c r="M14" s="37"/>
      <c r="T14" s="88"/>
      <c r="U14" s="88"/>
      <c r="V14" s="88"/>
      <c r="W14" s="89"/>
    </row>
    <row r="15" spans="1:23" ht="16.149999999999999" customHeight="1">
      <c r="A15" s="32"/>
      <c r="B15" s="32"/>
      <c r="C15" s="102">
        <v>11</v>
      </c>
      <c r="D15" s="103" t="s">
        <v>13</v>
      </c>
      <c r="E15" s="104">
        <v>5111</v>
      </c>
      <c r="F15" s="104">
        <v>2496</v>
      </c>
      <c r="G15" s="104">
        <v>2615</v>
      </c>
      <c r="H15" s="105">
        <v>32623093.440000001</v>
      </c>
      <c r="I15" s="38"/>
      <c r="J15" s="34">
        <f t="shared" si="0"/>
        <v>0</v>
      </c>
      <c r="K15" s="35">
        <f t="shared" si="1"/>
        <v>5111</v>
      </c>
      <c r="M15" s="37"/>
      <c r="T15" s="88"/>
      <c r="U15" s="88"/>
      <c r="V15" s="88"/>
      <c r="W15" s="89"/>
    </row>
    <row r="16" spans="1:23" ht="16.149999999999999" customHeight="1">
      <c r="A16" s="32"/>
      <c r="B16" s="32"/>
      <c r="C16" s="102">
        <v>14</v>
      </c>
      <c r="D16" s="103" t="s">
        <v>14</v>
      </c>
      <c r="E16" s="104">
        <v>4248</v>
      </c>
      <c r="F16" s="104">
        <v>2053</v>
      </c>
      <c r="G16" s="104">
        <v>2195</v>
      </c>
      <c r="H16" s="105">
        <v>26613159.219999999</v>
      </c>
      <c r="I16" s="38"/>
      <c r="J16" s="34">
        <f t="shared" si="0"/>
        <v>0</v>
      </c>
      <c r="K16" s="35">
        <f t="shared" si="1"/>
        <v>4248</v>
      </c>
      <c r="M16" s="37"/>
      <c r="T16" s="88"/>
      <c r="U16" s="88"/>
      <c r="V16" s="88"/>
      <c r="W16" s="89"/>
    </row>
    <row r="17" spans="1:23" ht="16.149999999999999" customHeight="1">
      <c r="A17" s="32"/>
      <c r="B17" s="32"/>
      <c r="C17" s="102">
        <v>18</v>
      </c>
      <c r="D17" s="103" t="s">
        <v>15</v>
      </c>
      <c r="E17" s="104">
        <v>4628</v>
      </c>
      <c r="F17" s="104">
        <v>2165</v>
      </c>
      <c r="G17" s="104">
        <v>2463</v>
      </c>
      <c r="H17" s="105">
        <v>28896603.02</v>
      </c>
      <c r="I17" s="38"/>
      <c r="J17" s="34">
        <f t="shared" si="0"/>
        <v>0</v>
      </c>
      <c r="K17" s="35">
        <f t="shared" si="1"/>
        <v>4628</v>
      </c>
      <c r="M17" s="37"/>
      <c r="T17" s="88"/>
      <c r="U17" s="88"/>
      <c r="V17" s="88"/>
      <c r="W17" s="89"/>
    </row>
    <row r="18" spans="1:23" ht="16.149999999999999" customHeight="1">
      <c r="A18" s="32"/>
      <c r="B18" s="32"/>
      <c r="C18" s="102">
        <v>21</v>
      </c>
      <c r="D18" s="103" t="s">
        <v>16</v>
      </c>
      <c r="E18" s="104">
        <v>2948</v>
      </c>
      <c r="F18" s="104">
        <v>1379</v>
      </c>
      <c r="G18" s="104">
        <v>1569</v>
      </c>
      <c r="H18" s="105">
        <v>17226170.829999998</v>
      </c>
      <c r="I18" s="38"/>
      <c r="J18" s="34">
        <f t="shared" si="0"/>
        <v>0</v>
      </c>
      <c r="K18" s="35">
        <f t="shared" si="1"/>
        <v>2948</v>
      </c>
      <c r="M18" s="37"/>
      <c r="T18" s="88"/>
      <c r="U18" s="88"/>
      <c r="V18" s="88"/>
      <c r="W18" s="89"/>
    </row>
    <row r="19" spans="1:23" ht="16.149999999999999" customHeight="1">
      <c r="A19" s="32"/>
      <c r="B19" s="32"/>
      <c r="C19" s="102">
        <v>23</v>
      </c>
      <c r="D19" s="103" t="s">
        <v>17</v>
      </c>
      <c r="E19" s="104">
        <v>3245</v>
      </c>
      <c r="F19" s="104">
        <v>1482</v>
      </c>
      <c r="G19" s="104">
        <v>1763</v>
      </c>
      <c r="H19" s="105">
        <v>19157881.02</v>
      </c>
      <c r="I19" s="38"/>
      <c r="J19" s="34">
        <f t="shared" si="0"/>
        <v>0</v>
      </c>
      <c r="K19" s="35">
        <f t="shared" si="1"/>
        <v>3245</v>
      </c>
      <c r="M19" s="37"/>
      <c r="S19" s="39"/>
      <c r="T19" s="88"/>
      <c r="U19" s="88"/>
      <c r="V19" s="88"/>
      <c r="W19" s="89"/>
    </row>
    <row r="20" spans="1:23" ht="16.149999999999999" customHeight="1">
      <c r="A20" s="32"/>
      <c r="B20" s="32"/>
      <c r="C20" s="102">
        <v>29</v>
      </c>
      <c r="D20" s="103" t="s">
        <v>18</v>
      </c>
      <c r="E20" s="104">
        <v>7830</v>
      </c>
      <c r="F20" s="104">
        <v>3789</v>
      </c>
      <c r="G20" s="104">
        <v>4041</v>
      </c>
      <c r="H20" s="105">
        <v>53959813.619999997</v>
      </c>
      <c r="I20" s="38"/>
      <c r="J20" s="34">
        <f t="shared" si="0"/>
        <v>0</v>
      </c>
      <c r="K20" s="35">
        <f t="shared" si="1"/>
        <v>7830</v>
      </c>
      <c r="M20" s="37"/>
      <c r="T20" s="88"/>
      <c r="U20" s="88"/>
      <c r="V20" s="88"/>
      <c r="W20" s="89"/>
    </row>
    <row r="21" spans="1:23" ht="16.149999999999999" customHeight="1">
      <c r="A21" s="32"/>
      <c r="B21" s="32"/>
      <c r="C21" s="102">
        <v>41</v>
      </c>
      <c r="D21" s="103" t="s">
        <v>19</v>
      </c>
      <c r="E21" s="104">
        <v>10375</v>
      </c>
      <c r="F21" s="104">
        <v>5023</v>
      </c>
      <c r="G21" s="104">
        <v>5352</v>
      </c>
      <c r="H21" s="105">
        <v>70983643.329999998</v>
      </c>
      <c r="I21" s="38"/>
      <c r="J21" s="34">
        <f t="shared" si="0"/>
        <v>0</v>
      </c>
      <c r="K21" s="35">
        <f t="shared" si="1"/>
        <v>10375</v>
      </c>
      <c r="M21" s="37"/>
      <c r="T21" s="88"/>
      <c r="U21" s="88"/>
      <c r="V21" s="88"/>
      <c r="W21" s="89"/>
    </row>
    <row r="22" spans="1:23" s="23" customFormat="1" ht="16.149999999999999" customHeight="1">
      <c r="A22" s="32"/>
      <c r="B22" s="32"/>
      <c r="C22" s="106"/>
      <c r="D22" s="99" t="s">
        <v>85</v>
      </c>
      <c r="E22" s="100">
        <v>6717</v>
      </c>
      <c r="F22" s="100">
        <v>2993</v>
      </c>
      <c r="G22" s="100">
        <v>3724</v>
      </c>
      <c r="H22" s="101">
        <v>50375893.630000003</v>
      </c>
      <c r="I22" s="33"/>
      <c r="J22" s="34">
        <f t="shared" si="0"/>
        <v>0</v>
      </c>
      <c r="K22" s="35">
        <f t="shared" si="1"/>
        <v>6717</v>
      </c>
      <c r="L22" s="36">
        <f>SUM(H23:H25)</f>
        <v>50375893.629999995</v>
      </c>
      <c r="M22" s="37">
        <f t="shared" ref="M22:M75" si="2">L22-H22</f>
        <v>0</v>
      </c>
      <c r="T22" s="86"/>
      <c r="U22" s="86"/>
      <c r="V22" s="86"/>
      <c r="W22" s="87"/>
    </row>
    <row r="23" spans="1:23" ht="16.149999999999999" customHeight="1">
      <c r="A23" s="32"/>
      <c r="B23" s="32"/>
      <c r="C23" s="107">
        <v>22</v>
      </c>
      <c r="D23" s="103" t="s">
        <v>20</v>
      </c>
      <c r="E23" s="104">
        <v>1222</v>
      </c>
      <c r="F23" s="104">
        <v>493</v>
      </c>
      <c r="G23" s="104">
        <v>729</v>
      </c>
      <c r="H23" s="105">
        <v>8491208.3699999992</v>
      </c>
      <c r="I23" s="38"/>
      <c r="J23" s="34">
        <f t="shared" si="0"/>
        <v>0</v>
      </c>
      <c r="K23" s="35">
        <f t="shared" si="1"/>
        <v>1222</v>
      </c>
      <c r="M23" s="37"/>
      <c r="T23" s="88"/>
      <c r="U23" s="88"/>
      <c r="V23" s="88"/>
      <c r="W23" s="89"/>
    </row>
    <row r="24" spans="1:23" ht="16.149999999999999" customHeight="1">
      <c r="A24" s="32"/>
      <c r="B24" s="32"/>
      <c r="C24" s="107">
        <v>44</v>
      </c>
      <c r="D24" s="103" t="s">
        <v>21</v>
      </c>
      <c r="E24" s="104">
        <v>698</v>
      </c>
      <c r="F24" s="104">
        <v>297</v>
      </c>
      <c r="G24" s="104">
        <v>401</v>
      </c>
      <c r="H24" s="105">
        <v>4679601.46</v>
      </c>
      <c r="I24" s="38"/>
      <c r="J24" s="34">
        <f t="shared" si="0"/>
        <v>0</v>
      </c>
      <c r="K24" s="35">
        <f t="shared" si="1"/>
        <v>698</v>
      </c>
      <c r="M24" s="37"/>
      <c r="T24" s="88"/>
      <c r="U24" s="88"/>
      <c r="V24" s="88"/>
      <c r="W24" s="89"/>
    </row>
    <row r="25" spans="1:23" ht="16.149999999999999" customHeight="1">
      <c r="A25" s="32"/>
      <c r="B25" s="32"/>
      <c r="C25" s="107">
        <v>50</v>
      </c>
      <c r="D25" s="103" t="s">
        <v>22</v>
      </c>
      <c r="E25" s="104">
        <v>4797</v>
      </c>
      <c r="F25" s="104">
        <v>2203</v>
      </c>
      <c r="G25" s="104">
        <v>2594</v>
      </c>
      <c r="H25" s="105">
        <v>37205083.799999997</v>
      </c>
      <c r="I25" s="38"/>
      <c r="J25" s="34">
        <f t="shared" si="0"/>
        <v>0</v>
      </c>
      <c r="K25" s="35">
        <f t="shared" si="1"/>
        <v>4797</v>
      </c>
      <c r="M25" s="37"/>
      <c r="T25" s="88"/>
      <c r="U25" s="88"/>
      <c r="V25" s="88"/>
      <c r="W25" s="89"/>
    </row>
    <row r="26" spans="1:23" s="23" customFormat="1" ht="16.149999999999999" customHeight="1">
      <c r="A26" s="32"/>
      <c r="B26" s="32"/>
      <c r="C26" s="106">
        <v>33</v>
      </c>
      <c r="D26" s="99" t="s">
        <v>86</v>
      </c>
      <c r="E26" s="100">
        <v>3403</v>
      </c>
      <c r="F26" s="100">
        <v>1666</v>
      </c>
      <c r="G26" s="100">
        <v>1737</v>
      </c>
      <c r="H26" s="101">
        <v>26210046.969999999</v>
      </c>
      <c r="I26" s="33"/>
      <c r="J26" s="34">
        <f t="shared" si="0"/>
        <v>0</v>
      </c>
      <c r="K26" s="35">
        <f t="shared" si="1"/>
        <v>3403</v>
      </c>
      <c r="L26" s="36">
        <f>SUM(H26)</f>
        <v>26210046.969999999</v>
      </c>
      <c r="M26" s="37">
        <f t="shared" si="2"/>
        <v>0</v>
      </c>
      <c r="T26" s="86"/>
      <c r="U26" s="86"/>
      <c r="V26" s="86"/>
      <c r="W26" s="87"/>
    </row>
    <row r="27" spans="1:23" s="23" customFormat="1" ht="16.149999999999999" customHeight="1">
      <c r="A27" s="32"/>
      <c r="B27" s="32"/>
      <c r="C27" s="106">
        <v>7</v>
      </c>
      <c r="D27" s="99" t="s">
        <v>87</v>
      </c>
      <c r="E27" s="100">
        <v>6767</v>
      </c>
      <c r="F27" s="100">
        <v>3280</v>
      </c>
      <c r="G27" s="100">
        <v>3487</v>
      </c>
      <c r="H27" s="101">
        <v>48569942.609999999</v>
      </c>
      <c r="I27" s="33"/>
      <c r="J27" s="34">
        <f t="shared" si="0"/>
        <v>0</v>
      </c>
      <c r="K27" s="35">
        <f t="shared" si="1"/>
        <v>6767</v>
      </c>
      <c r="L27" s="36">
        <f>SUM(H27)</f>
        <v>48569942.609999999</v>
      </c>
      <c r="M27" s="37">
        <f t="shared" si="2"/>
        <v>0</v>
      </c>
      <c r="T27" s="86"/>
      <c r="U27" s="86"/>
      <c r="V27" s="86"/>
      <c r="W27" s="87"/>
    </row>
    <row r="28" spans="1:23" s="23" customFormat="1" ht="16.149999999999999" customHeight="1">
      <c r="A28" s="32"/>
      <c r="B28" s="32"/>
      <c r="C28" s="106"/>
      <c r="D28" s="99" t="s">
        <v>89</v>
      </c>
      <c r="E28" s="100">
        <v>8205</v>
      </c>
      <c r="F28" s="100">
        <v>3962</v>
      </c>
      <c r="G28" s="100">
        <v>4243</v>
      </c>
      <c r="H28" s="101">
        <v>56327167.390000001</v>
      </c>
      <c r="I28" s="33"/>
      <c r="J28" s="34">
        <f t="shared" si="0"/>
        <v>0</v>
      </c>
      <c r="K28" s="35">
        <f t="shared" si="1"/>
        <v>8205</v>
      </c>
      <c r="L28" s="36">
        <f>SUM(H29:H30)</f>
        <v>56327167.390000001</v>
      </c>
      <c r="M28" s="37">
        <f t="shared" si="2"/>
        <v>0</v>
      </c>
      <c r="T28" s="86"/>
      <c r="U28" s="86"/>
      <c r="V28" s="86"/>
      <c r="W28" s="87"/>
    </row>
    <row r="29" spans="1:23" ht="16.149999999999999" customHeight="1">
      <c r="A29" s="32"/>
      <c r="B29" s="32"/>
      <c r="C29" s="107">
        <v>35</v>
      </c>
      <c r="D29" s="103" t="s">
        <v>23</v>
      </c>
      <c r="E29" s="104">
        <v>4357</v>
      </c>
      <c r="F29" s="104">
        <v>2085</v>
      </c>
      <c r="G29" s="104">
        <v>2272</v>
      </c>
      <c r="H29" s="105">
        <v>30229752.309999999</v>
      </c>
      <c r="I29" s="38"/>
      <c r="J29" s="34">
        <f t="shared" si="0"/>
        <v>0</v>
      </c>
      <c r="K29" s="35">
        <f t="shared" si="1"/>
        <v>4357</v>
      </c>
      <c r="M29" s="37"/>
      <c r="T29" s="88"/>
      <c r="U29" s="88"/>
      <c r="V29" s="88"/>
      <c r="W29" s="89"/>
    </row>
    <row r="30" spans="1:23" ht="16.149999999999999" customHeight="1">
      <c r="A30" s="32"/>
      <c r="B30" s="32"/>
      <c r="C30" s="107">
        <v>38</v>
      </c>
      <c r="D30" s="103" t="s">
        <v>24</v>
      </c>
      <c r="E30" s="104">
        <v>3848</v>
      </c>
      <c r="F30" s="104">
        <v>1877</v>
      </c>
      <c r="G30" s="104">
        <v>1971</v>
      </c>
      <c r="H30" s="105">
        <v>26097415.079999998</v>
      </c>
      <c r="I30" s="38"/>
      <c r="J30" s="34">
        <f t="shared" si="0"/>
        <v>0</v>
      </c>
      <c r="K30" s="35">
        <f t="shared" si="1"/>
        <v>3848</v>
      </c>
      <c r="M30" s="37"/>
      <c r="T30" s="88"/>
      <c r="U30" s="88"/>
      <c r="V30" s="88"/>
      <c r="W30" s="89"/>
    </row>
    <row r="31" spans="1:23" s="23" customFormat="1" ht="16.149999999999999" customHeight="1">
      <c r="A31" s="32"/>
      <c r="B31" s="32"/>
      <c r="C31" s="106">
        <v>39</v>
      </c>
      <c r="D31" s="99" t="s">
        <v>90</v>
      </c>
      <c r="E31" s="100">
        <v>2413</v>
      </c>
      <c r="F31" s="100">
        <v>1172</v>
      </c>
      <c r="G31" s="100">
        <v>1241</v>
      </c>
      <c r="H31" s="101">
        <v>18239097</v>
      </c>
      <c r="I31" s="33"/>
      <c r="J31" s="34">
        <f t="shared" si="0"/>
        <v>0</v>
      </c>
      <c r="K31" s="35">
        <f t="shared" si="1"/>
        <v>2413</v>
      </c>
      <c r="L31" s="36">
        <f>SUM(H31)</f>
        <v>18239097</v>
      </c>
      <c r="M31" s="37">
        <f t="shared" si="2"/>
        <v>0</v>
      </c>
      <c r="T31" s="86"/>
      <c r="U31" s="86"/>
      <c r="V31" s="86"/>
      <c r="W31" s="87"/>
    </row>
    <row r="32" spans="1:23" s="23" customFormat="1" ht="16.149999999999999" customHeight="1">
      <c r="A32" s="32"/>
      <c r="B32" s="32"/>
      <c r="C32" s="106"/>
      <c r="D32" s="99" t="s">
        <v>91</v>
      </c>
      <c r="E32" s="100">
        <v>9459</v>
      </c>
      <c r="F32" s="100">
        <v>4463</v>
      </c>
      <c r="G32" s="100">
        <v>4996</v>
      </c>
      <c r="H32" s="101">
        <v>68919971.25</v>
      </c>
      <c r="I32" s="33"/>
      <c r="J32" s="34">
        <f t="shared" si="0"/>
        <v>0</v>
      </c>
      <c r="K32" s="35">
        <f t="shared" si="1"/>
        <v>9459</v>
      </c>
      <c r="L32" s="36">
        <f>SUM(H33:H41)</f>
        <v>68919971.249999985</v>
      </c>
      <c r="M32" s="37">
        <f t="shared" si="2"/>
        <v>0</v>
      </c>
      <c r="T32" s="86"/>
      <c r="U32" s="86"/>
      <c r="V32" s="86"/>
      <c r="W32" s="87"/>
    </row>
    <row r="33" spans="1:23" ht="16.149999999999999" customHeight="1">
      <c r="A33" s="32"/>
      <c r="B33" s="32"/>
      <c r="C33" s="107">
        <v>5</v>
      </c>
      <c r="D33" s="108" t="s">
        <v>25</v>
      </c>
      <c r="E33" s="104">
        <v>605</v>
      </c>
      <c r="F33" s="104">
        <v>263</v>
      </c>
      <c r="G33" s="104">
        <v>342</v>
      </c>
      <c r="H33" s="105">
        <v>3959018.99</v>
      </c>
      <c r="I33" s="38"/>
      <c r="J33" s="34">
        <f t="shared" si="0"/>
        <v>0</v>
      </c>
      <c r="K33" s="35">
        <f t="shared" si="1"/>
        <v>605</v>
      </c>
      <c r="M33" s="37"/>
      <c r="T33" s="88"/>
      <c r="U33" s="88"/>
      <c r="V33" s="88"/>
      <c r="W33" s="89"/>
    </row>
    <row r="34" spans="1:23" ht="16.149999999999999" customHeight="1">
      <c r="A34" s="32"/>
      <c r="B34" s="32"/>
      <c r="C34" s="107">
        <v>9</v>
      </c>
      <c r="D34" s="108" t="s">
        <v>26</v>
      </c>
      <c r="E34" s="104">
        <v>1533</v>
      </c>
      <c r="F34" s="104">
        <v>711</v>
      </c>
      <c r="G34" s="104">
        <v>822</v>
      </c>
      <c r="H34" s="105">
        <v>12219849.279999999</v>
      </c>
      <c r="I34" s="38"/>
      <c r="J34" s="34">
        <f t="shared" si="0"/>
        <v>0</v>
      </c>
      <c r="K34" s="35">
        <f t="shared" si="1"/>
        <v>1533</v>
      </c>
      <c r="M34" s="37"/>
      <c r="T34" s="88"/>
      <c r="U34" s="88"/>
      <c r="V34" s="88"/>
      <c r="W34" s="89"/>
    </row>
    <row r="35" spans="1:23" ht="16.149999999999999" customHeight="1">
      <c r="A35" s="32"/>
      <c r="B35" s="32"/>
      <c r="C35" s="107">
        <v>24</v>
      </c>
      <c r="D35" s="103" t="s">
        <v>27</v>
      </c>
      <c r="E35" s="104">
        <v>1540</v>
      </c>
      <c r="F35" s="104">
        <v>757</v>
      </c>
      <c r="G35" s="104">
        <v>783</v>
      </c>
      <c r="H35" s="105">
        <v>11219162.92</v>
      </c>
      <c r="I35" s="38"/>
      <c r="J35" s="34">
        <f t="shared" si="0"/>
        <v>0</v>
      </c>
      <c r="K35" s="35">
        <f t="shared" si="1"/>
        <v>1540</v>
      </c>
      <c r="M35" s="37"/>
      <c r="T35" s="88"/>
      <c r="U35" s="88"/>
      <c r="V35" s="88"/>
      <c r="W35" s="89"/>
    </row>
    <row r="36" spans="1:23" ht="16.149999999999999" customHeight="1">
      <c r="A36" s="32"/>
      <c r="B36" s="32"/>
      <c r="C36" s="107">
        <v>34</v>
      </c>
      <c r="D36" s="103" t="s">
        <v>28</v>
      </c>
      <c r="E36" s="104">
        <v>605</v>
      </c>
      <c r="F36" s="104">
        <v>277</v>
      </c>
      <c r="G36" s="104">
        <v>328</v>
      </c>
      <c r="H36" s="105">
        <v>4289662.7</v>
      </c>
      <c r="I36" s="38"/>
      <c r="J36" s="34">
        <f t="shared" si="0"/>
        <v>0</v>
      </c>
      <c r="K36" s="35">
        <f t="shared" si="1"/>
        <v>605</v>
      </c>
      <c r="M36" s="37"/>
      <c r="T36" s="88"/>
      <c r="U36" s="88"/>
      <c r="V36" s="88"/>
      <c r="W36" s="89"/>
    </row>
    <row r="37" spans="1:23" ht="16.149999999999999" customHeight="1">
      <c r="A37" s="32"/>
      <c r="B37" s="32"/>
      <c r="C37" s="107">
        <v>37</v>
      </c>
      <c r="D37" s="103" t="s">
        <v>29</v>
      </c>
      <c r="E37" s="104">
        <v>1294</v>
      </c>
      <c r="F37" s="104">
        <v>633</v>
      </c>
      <c r="G37" s="104">
        <v>661</v>
      </c>
      <c r="H37" s="105">
        <v>9235283.6300000008</v>
      </c>
      <c r="I37" s="38"/>
      <c r="J37" s="34">
        <f t="shared" si="0"/>
        <v>0</v>
      </c>
      <c r="K37" s="35">
        <f t="shared" si="1"/>
        <v>1294</v>
      </c>
      <c r="M37" s="37"/>
      <c r="T37" s="88"/>
      <c r="U37" s="88"/>
      <c r="V37" s="88"/>
      <c r="W37" s="89"/>
    </row>
    <row r="38" spans="1:23" ht="16.149999999999999" customHeight="1">
      <c r="A38" s="32"/>
      <c r="B38" s="32"/>
      <c r="C38" s="107">
        <v>40</v>
      </c>
      <c r="D38" s="103" t="s">
        <v>30</v>
      </c>
      <c r="E38" s="104">
        <v>710</v>
      </c>
      <c r="F38" s="104">
        <v>323</v>
      </c>
      <c r="G38" s="104">
        <v>387</v>
      </c>
      <c r="H38" s="105">
        <v>4911996.76</v>
      </c>
      <c r="I38" s="38"/>
      <c r="J38" s="34">
        <f t="shared" si="0"/>
        <v>0</v>
      </c>
      <c r="K38" s="35">
        <f t="shared" si="1"/>
        <v>710</v>
      </c>
      <c r="M38" s="37"/>
      <c r="R38" s="39"/>
      <c r="T38" s="88"/>
      <c r="U38" s="88"/>
      <c r="V38" s="88"/>
      <c r="W38" s="89"/>
    </row>
    <row r="39" spans="1:23" ht="16.149999999999999" customHeight="1">
      <c r="A39" s="32"/>
      <c r="B39" s="32"/>
      <c r="C39" s="107">
        <v>42</v>
      </c>
      <c r="D39" s="103" t="s">
        <v>31</v>
      </c>
      <c r="E39" s="104">
        <v>388</v>
      </c>
      <c r="F39" s="104">
        <v>168</v>
      </c>
      <c r="G39" s="104">
        <v>220</v>
      </c>
      <c r="H39" s="105">
        <v>2510106.98</v>
      </c>
      <c r="I39" s="38"/>
      <c r="J39" s="34">
        <f t="shared" si="0"/>
        <v>0</v>
      </c>
      <c r="K39" s="35">
        <f t="shared" si="1"/>
        <v>388</v>
      </c>
      <c r="M39" s="37"/>
      <c r="T39" s="88"/>
      <c r="U39" s="88"/>
      <c r="V39" s="88"/>
      <c r="W39" s="89"/>
    </row>
    <row r="40" spans="1:23" ht="16.149999999999999" customHeight="1">
      <c r="A40" s="32"/>
      <c r="B40" s="32"/>
      <c r="C40" s="107">
        <v>47</v>
      </c>
      <c r="D40" s="103" t="s">
        <v>32</v>
      </c>
      <c r="E40" s="104">
        <v>2223</v>
      </c>
      <c r="F40" s="104">
        <v>1072</v>
      </c>
      <c r="G40" s="104">
        <v>1151</v>
      </c>
      <c r="H40" s="105">
        <v>16845457.129999999</v>
      </c>
      <c r="I40" s="38"/>
      <c r="J40" s="34">
        <f t="shared" si="0"/>
        <v>0</v>
      </c>
      <c r="K40" s="35">
        <f t="shared" si="1"/>
        <v>2223</v>
      </c>
      <c r="M40" s="37"/>
      <c r="T40" s="88"/>
      <c r="U40" s="88"/>
      <c r="V40" s="88"/>
      <c r="W40" s="89"/>
    </row>
    <row r="41" spans="1:23" ht="16.149999999999999" customHeight="1">
      <c r="A41" s="32"/>
      <c r="B41" s="32"/>
      <c r="C41" s="107">
        <v>49</v>
      </c>
      <c r="D41" s="103" t="s">
        <v>33</v>
      </c>
      <c r="E41" s="104">
        <v>561</v>
      </c>
      <c r="F41" s="104">
        <v>259</v>
      </c>
      <c r="G41" s="104">
        <v>302</v>
      </c>
      <c r="H41" s="105">
        <v>3729432.86</v>
      </c>
      <c r="I41" s="38"/>
      <c r="J41" s="34">
        <f t="shared" si="0"/>
        <v>0</v>
      </c>
      <c r="K41" s="35">
        <f t="shared" si="1"/>
        <v>561</v>
      </c>
      <c r="M41" s="37"/>
      <c r="T41" s="88"/>
      <c r="U41" s="88"/>
      <c r="V41" s="88"/>
      <c r="W41" s="89"/>
    </row>
    <row r="42" spans="1:23" s="23" customFormat="1" ht="16.149999999999999" customHeight="1">
      <c r="A42" s="32"/>
      <c r="B42" s="32"/>
      <c r="C42" s="106"/>
      <c r="D42" s="99" t="s">
        <v>92</v>
      </c>
      <c r="E42" s="100">
        <v>10318</v>
      </c>
      <c r="F42" s="100">
        <v>4611</v>
      </c>
      <c r="G42" s="100">
        <v>5707</v>
      </c>
      <c r="H42" s="101">
        <v>71195566.379999995</v>
      </c>
      <c r="I42" s="33"/>
      <c r="J42" s="34">
        <f t="shared" si="0"/>
        <v>0</v>
      </c>
      <c r="K42" s="35">
        <f t="shared" si="1"/>
        <v>10318</v>
      </c>
      <c r="L42" s="36">
        <f>SUM(H43:H47)</f>
        <v>71195566.379999995</v>
      </c>
      <c r="M42" s="37">
        <f t="shared" si="2"/>
        <v>0</v>
      </c>
      <c r="T42" s="86"/>
      <c r="U42" s="86"/>
      <c r="V42" s="86"/>
      <c r="W42" s="87"/>
    </row>
    <row r="43" spans="1:23" ht="16.149999999999999" customHeight="1">
      <c r="A43" s="32"/>
      <c r="B43" s="32"/>
      <c r="C43" s="107">
        <v>2</v>
      </c>
      <c r="D43" s="103" t="s">
        <v>34</v>
      </c>
      <c r="E43" s="104">
        <v>1870</v>
      </c>
      <c r="F43" s="104">
        <v>838</v>
      </c>
      <c r="G43" s="104">
        <v>1032</v>
      </c>
      <c r="H43" s="105">
        <v>12880208.83</v>
      </c>
      <c r="I43" s="38"/>
      <c r="J43" s="34">
        <f t="shared" si="0"/>
        <v>0</v>
      </c>
      <c r="K43" s="35">
        <f t="shared" si="1"/>
        <v>1870</v>
      </c>
      <c r="M43" s="37"/>
      <c r="T43" s="88"/>
      <c r="U43" s="88"/>
      <c r="V43" s="88"/>
      <c r="W43" s="89"/>
    </row>
    <row r="44" spans="1:23" ht="16.149999999999999" customHeight="1">
      <c r="A44" s="32"/>
      <c r="B44" s="32"/>
      <c r="C44" s="107">
        <v>13</v>
      </c>
      <c r="D44" s="103" t="s">
        <v>35</v>
      </c>
      <c r="E44" s="104">
        <v>2333</v>
      </c>
      <c r="F44" s="104">
        <v>1055</v>
      </c>
      <c r="G44" s="104">
        <v>1278</v>
      </c>
      <c r="H44" s="105">
        <v>15706834.15</v>
      </c>
      <c r="I44" s="38"/>
      <c r="J44" s="34">
        <f t="shared" si="0"/>
        <v>0</v>
      </c>
      <c r="K44" s="35">
        <f t="shared" si="1"/>
        <v>2333</v>
      </c>
      <c r="M44" s="37"/>
      <c r="T44" s="88"/>
      <c r="U44" s="88"/>
      <c r="V44" s="88"/>
      <c r="W44" s="89"/>
    </row>
    <row r="45" spans="1:23" ht="16.149999999999999" customHeight="1">
      <c r="A45" s="32"/>
      <c r="B45" s="32"/>
      <c r="C45" s="107">
        <v>16</v>
      </c>
      <c r="D45" s="103" t="s">
        <v>36</v>
      </c>
      <c r="E45" s="104">
        <v>966</v>
      </c>
      <c r="F45" s="104">
        <v>444</v>
      </c>
      <c r="G45" s="104">
        <v>522</v>
      </c>
      <c r="H45" s="105">
        <v>6099073.5700000003</v>
      </c>
      <c r="I45" s="38"/>
      <c r="J45" s="34">
        <f t="shared" si="0"/>
        <v>0</v>
      </c>
      <c r="K45" s="35">
        <f t="shared" si="1"/>
        <v>966</v>
      </c>
      <c r="M45" s="37"/>
      <c r="T45" s="88"/>
      <c r="U45" s="88"/>
      <c r="V45" s="88"/>
      <c r="W45" s="89"/>
    </row>
    <row r="46" spans="1:23" ht="16.149999999999999" customHeight="1">
      <c r="A46" s="32"/>
      <c r="B46" s="32"/>
      <c r="C46" s="107">
        <v>19</v>
      </c>
      <c r="D46" s="103" t="s">
        <v>37</v>
      </c>
      <c r="E46" s="104">
        <v>1422</v>
      </c>
      <c r="F46" s="104">
        <v>645</v>
      </c>
      <c r="G46" s="104">
        <v>777</v>
      </c>
      <c r="H46" s="105">
        <v>10673496.5</v>
      </c>
      <c r="I46" s="38"/>
      <c r="J46" s="34">
        <f t="shared" si="0"/>
        <v>0</v>
      </c>
      <c r="K46" s="35">
        <f t="shared" si="1"/>
        <v>1422</v>
      </c>
      <c r="M46" s="37"/>
      <c r="T46" s="88"/>
      <c r="U46" s="88"/>
      <c r="V46" s="88"/>
      <c r="W46" s="89"/>
    </row>
    <row r="47" spans="1:23" ht="16.149999999999999" customHeight="1">
      <c r="A47" s="32"/>
      <c r="B47" s="32"/>
      <c r="C47" s="107">
        <v>45</v>
      </c>
      <c r="D47" s="103" t="s">
        <v>38</v>
      </c>
      <c r="E47" s="104">
        <v>3727</v>
      </c>
      <c r="F47" s="104">
        <v>1629</v>
      </c>
      <c r="G47" s="104">
        <v>2098</v>
      </c>
      <c r="H47" s="105">
        <v>25835953.329999998</v>
      </c>
      <c r="I47" s="38"/>
      <c r="J47" s="34">
        <f t="shared" si="0"/>
        <v>0</v>
      </c>
      <c r="K47" s="35">
        <f t="shared" si="1"/>
        <v>3727</v>
      </c>
      <c r="M47" s="37"/>
      <c r="T47" s="88"/>
      <c r="U47" s="88"/>
      <c r="V47" s="88"/>
      <c r="W47" s="89"/>
    </row>
    <row r="48" spans="1:23" s="23" customFormat="1" ht="16.149999999999999" customHeight="1">
      <c r="A48" s="32"/>
      <c r="B48" s="32"/>
      <c r="C48" s="106"/>
      <c r="D48" s="99" t="s">
        <v>54</v>
      </c>
      <c r="E48" s="100">
        <v>41601</v>
      </c>
      <c r="F48" s="100">
        <v>18853</v>
      </c>
      <c r="G48" s="100">
        <v>22748</v>
      </c>
      <c r="H48" s="101">
        <v>343260909.85000002</v>
      </c>
      <c r="I48" s="33"/>
      <c r="J48" s="34">
        <f t="shared" si="0"/>
        <v>0</v>
      </c>
      <c r="K48" s="35">
        <f t="shared" si="1"/>
        <v>41601</v>
      </c>
      <c r="L48" s="36">
        <f>SUM(H49:H52)</f>
        <v>343260909.85000002</v>
      </c>
      <c r="M48" s="37">
        <f t="shared" si="2"/>
        <v>0</v>
      </c>
      <c r="T48" s="86"/>
      <c r="U48" s="86"/>
      <c r="V48" s="86"/>
      <c r="W48" s="87"/>
    </row>
    <row r="49" spans="1:23" ht="16.149999999999999" customHeight="1">
      <c r="A49" s="32"/>
      <c r="B49" s="32"/>
      <c r="C49" s="107">
        <v>8</v>
      </c>
      <c r="D49" s="103" t="s">
        <v>39</v>
      </c>
      <c r="E49" s="104">
        <v>30691</v>
      </c>
      <c r="F49" s="104">
        <v>14203</v>
      </c>
      <c r="G49" s="104">
        <v>16488</v>
      </c>
      <c r="H49" s="105">
        <v>261829498.22999999</v>
      </c>
      <c r="I49" s="38"/>
      <c r="J49" s="34">
        <f t="shared" si="0"/>
        <v>0</v>
      </c>
      <c r="K49" s="35">
        <f t="shared" si="1"/>
        <v>30691</v>
      </c>
      <c r="M49" s="37"/>
      <c r="T49" s="88"/>
      <c r="U49" s="88"/>
      <c r="V49" s="88"/>
      <c r="W49" s="89"/>
    </row>
    <row r="50" spans="1:23" ht="16.149999999999999" customHeight="1">
      <c r="A50" s="32"/>
      <c r="B50" s="32"/>
      <c r="C50" s="107">
        <v>17</v>
      </c>
      <c r="D50" s="103" t="s">
        <v>75</v>
      </c>
      <c r="E50" s="104">
        <v>4424</v>
      </c>
      <c r="F50" s="104">
        <v>1851</v>
      </c>
      <c r="G50" s="104">
        <v>2573</v>
      </c>
      <c r="H50" s="105">
        <v>32686304.579999998</v>
      </c>
      <c r="I50" s="38"/>
      <c r="J50" s="34">
        <f t="shared" si="0"/>
        <v>0</v>
      </c>
      <c r="K50" s="35">
        <f t="shared" si="1"/>
        <v>4424</v>
      </c>
      <c r="M50" s="37"/>
      <c r="T50" s="88"/>
      <c r="U50" s="88"/>
      <c r="V50" s="88"/>
      <c r="W50" s="89"/>
    </row>
    <row r="51" spans="1:23" ht="16.149999999999999" customHeight="1">
      <c r="A51" s="32"/>
      <c r="B51" s="32"/>
      <c r="C51" s="107">
        <v>25</v>
      </c>
      <c r="D51" s="103" t="s">
        <v>76</v>
      </c>
      <c r="E51" s="104">
        <v>2527</v>
      </c>
      <c r="F51" s="104">
        <v>1005</v>
      </c>
      <c r="G51" s="104">
        <v>1522</v>
      </c>
      <c r="H51" s="105">
        <v>17673208.879999999</v>
      </c>
      <c r="I51" s="38"/>
      <c r="J51" s="34">
        <f t="shared" si="0"/>
        <v>0</v>
      </c>
      <c r="K51" s="35">
        <f t="shared" si="1"/>
        <v>2527</v>
      </c>
      <c r="M51" s="37"/>
      <c r="T51" s="88"/>
      <c r="U51" s="88"/>
      <c r="V51" s="88"/>
      <c r="W51" s="89"/>
    </row>
    <row r="52" spans="1:23" ht="16.149999999999999" customHeight="1">
      <c r="A52" s="32"/>
      <c r="B52" s="32"/>
      <c r="C52" s="107">
        <v>43</v>
      </c>
      <c r="D52" s="103" t="s">
        <v>40</v>
      </c>
      <c r="E52" s="104">
        <v>3959</v>
      </c>
      <c r="F52" s="104">
        <v>1794</v>
      </c>
      <c r="G52" s="104">
        <v>2165</v>
      </c>
      <c r="H52" s="105">
        <v>31071898.16</v>
      </c>
      <c r="I52" s="38"/>
      <c r="J52" s="34">
        <f t="shared" si="0"/>
        <v>0</v>
      </c>
      <c r="K52" s="35">
        <f t="shared" si="1"/>
        <v>3959</v>
      </c>
      <c r="M52" s="37"/>
      <c r="T52" s="88"/>
      <c r="U52" s="88"/>
      <c r="V52" s="88"/>
      <c r="W52" s="89"/>
    </row>
    <row r="53" spans="1:23" s="23" customFormat="1" ht="16.149999999999999" customHeight="1">
      <c r="A53" s="32"/>
      <c r="B53" s="32"/>
      <c r="C53" s="106"/>
      <c r="D53" s="99" t="s">
        <v>56</v>
      </c>
      <c r="E53" s="100">
        <v>4985</v>
      </c>
      <c r="F53" s="100">
        <v>2381</v>
      </c>
      <c r="G53" s="100">
        <v>2604</v>
      </c>
      <c r="H53" s="101">
        <v>29555292.77</v>
      </c>
      <c r="I53" s="33"/>
      <c r="J53" s="34">
        <f t="shared" si="0"/>
        <v>0</v>
      </c>
      <c r="K53" s="35">
        <f t="shared" si="1"/>
        <v>4985</v>
      </c>
      <c r="L53" s="36">
        <f>SUM(H54:H55)</f>
        <v>29555292.77</v>
      </c>
      <c r="M53" s="37">
        <f t="shared" si="2"/>
        <v>0</v>
      </c>
      <c r="T53" s="86"/>
      <c r="U53" s="86"/>
      <c r="V53" s="86"/>
      <c r="W53" s="87"/>
    </row>
    <row r="54" spans="1:23" ht="16.149999999999999" customHeight="1">
      <c r="A54" s="32"/>
      <c r="B54" s="32"/>
      <c r="C54" s="107">
        <v>6</v>
      </c>
      <c r="D54" s="103" t="s">
        <v>41</v>
      </c>
      <c r="E54" s="104">
        <v>3277</v>
      </c>
      <c r="F54" s="104">
        <v>1578</v>
      </c>
      <c r="G54" s="104">
        <v>1699</v>
      </c>
      <c r="H54" s="105">
        <v>19427175.02</v>
      </c>
      <c r="I54" s="38"/>
      <c r="J54" s="34">
        <f t="shared" si="0"/>
        <v>0</v>
      </c>
      <c r="K54" s="35">
        <f t="shared" si="1"/>
        <v>3277</v>
      </c>
      <c r="M54" s="37"/>
      <c r="T54" s="88"/>
      <c r="U54" s="88"/>
      <c r="V54" s="88"/>
      <c r="W54" s="89"/>
    </row>
    <row r="55" spans="1:23" ht="16.149999999999999" customHeight="1">
      <c r="A55" s="32"/>
      <c r="B55" s="32"/>
      <c r="C55" s="107">
        <v>10</v>
      </c>
      <c r="D55" s="103" t="s">
        <v>42</v>
      </c>
      <c r="E55" s="104">
        <v>1708</v>
      </c>
      <c r="F55" s="104">
        <v>803</v>
      </c>
      <c r="G55" s="104">
        <v>905</v>
      </c>
      <c r="H55" s="105">
        <v>10128117.75</v>
      </c>
      <c r="I55" s="38"/>
      <c r="J55" s="34">
        <f t="shared" si="0"/>
        <v>0</v>
      </c>
      <c r="K55" s="35">
        <f t="shared" si="1"/>
        <v>1708</v>
      </c>
      <c r="M55" s="37"/>
      <c r="T55" s="88"/>
      <c r="U55" s="88"/>
      <c r="V55" s="88"/>
      <c r="W55" s="89"/>
    </row>
    <row r="56" spans="1:23" s="23" customFormat="1" ht="16.149999999999999" customHeight="1">
      <c r="A56" s="32"/>
      <c r="B56" s="32"/>
      <c r="C56" s="106"/>
      <c r="D56" s="99" t="s">
        <v>57</v>
      </c>
      <c r="E56" s="100">
        <v>10169</v>
      </c>
      <c r="F56" s="100">
        <v>5012</v>
      </c>
      <c r="G56" s="100">
        <v>5157</v>
      </c>
      <c r="H56" s="101">
        <v>73226917.230000004</v>
      </c>
      <c r="I56" s="33"/>
      <c r="J56" s="34">
        <f t="shared" si="0"/>
        <v>0</v>
      </c>
      <c r="K56" s="35">
        <f t="shared" si="1"/>
        <v>10169</v>
      </c>
      <c r="L56" s="36">
        <f>SUM(H57:H60)</f>
        <v>73226917.230000004</v>
      </c>
      <c r="M56" s="37">
        <f t="shared" si="2"/>
        <v>0</v>
      </c>
      <c r="T56" s="86"/>
      <c r="U56" s="86"/>
      <c r="V56" s="86"/>
      <c r="W56" s="87"/>
    </row>
    <row r="57" spans="1:23" ht="16.149999999999999" customHeight="1">
      <c r="A57" s="32"/>
      <c r="B57" s="32"/>
      <c r="C57" s="107">
        <v>15</v>
      </c>
      <c r="D57" s="103" t="s">
        <v>79</v>
      </c>
      <c r="E57" s="104">
        <v>4431</v>
      </c>
      <c r="F57" s="104">
        <v>2187</v>
      </c>
      <c r="G57" s="104">
        <v>2244</v>
      </c>
      <c r="H57" s="105">
        <v>33017094.75</v>
      </c>
      <c r="I57" s="38"/>
      <c r="J57" s="34">
        <f t="shared" si="0"/>
        <v>0</v>
      </c>
      <c r="K57" s="35">
        <f t="shared" si="1"/>
        <v>4431</v>
      </c>
      <c r="M57" s="37"/>
      <c r="T57" s="88"/>
      <c r="U57" s="88"/>
      <c r="V57" s="88"/>
      <c r="W57" s="89"/>
    </row>
    <row r="58" spans="1:23" ht="16.149999999999999" customHeight="1">
      <c r="A58" s="32"/>
      <c r="B58" s="32"/>
      <c r="C58" s="107">
        <v>27</v>
      </c>
      <c r="D58" s="103" t="s">
        <v>43</v>
      </c>
      <c r="E58" s="104">
        <v>1214</v>
      </c>
      <c r="F58" s="104">
        <v>580</v>
      </c>
      <c r="G58" s="104">
        <v>634</v>
      </c>
      <c r="H58" s="105">
        <v>8079413.71</v>
      </c>
      <c r="I58" s="38"/>
      <c r="J58" s="34">
        <f t="shared" si="0"/>
        <v>0</v>
      </c>
      <c r="K58" s="35">
        <f t="shared" si="1"/>
        <v>1214</v>
      </c>
      <c r="M58" s="37"/>
      <c r="T58" s="88"/>
      <c r="U58" s="88"/>
      <c r="V58" s="88"/>
      <c r="W58" s="89"/>
    </row>
    <row r="59" spans="1:23" ht="16.149999999999999" customHeight="1">
      <c r="A59" s="32"/>
      <c r="B59" s="32"/>
      <c r="C59" s="107">
        <v>32</v>
      </c>
      <c r="D59" s="103" t="s">
        <v>80</v>
      </c>
      <c r="E59" s="104">
        <v>957</v>
      </c>
      <c r="F59" s="104">
        <v>459</v>
      </c>
      <c r="G59" s="104">
        <v>498</v>
      </c>
      <c r="H59" s="105">
        <v>6173036.9000000004</v>
      </c>
      <c r="I59" s="38"/>
      <c r="J59" s="34">
        <f t="shared" si="0"/>
        <v>0</v>
      </c>
      <c r="K59" s="35">
        <f t="shared" si="1"/>
        <v>957</v>
      </c>
      <c r="M59" s="37"/>
      <c r="T59" s="88"/>
      <c r="U59" s="88"/>
      <c r="V59" s="88"/>
      <c r="W59" s="89"/>
    </row>
    <row r="60" spans="1:23" ht="16.149999999999999" customHeight="1">
      <c r="A60" s="32"/>
      <c r="B60" s="32"/>
      <c r="C60" s="107">
        <v>36</v>
      </c>
      <c r="D60" s="103" t="s">
        <v>44</v>
      </c>
      <c r="E60" s="104">
        <v>3567</v>
      </c>
      <c r="F60" s="104">
        <v>1786</v>
      </c>
      <c r="G60" s="104">
        <v>1781</v>
      </c>
      <c r="H60" s="105">
        <v>25957371.870000001</v>
      </c>
      <c r="I60" s="38"/>
      <c r="J60" s="34">
        <f t="shared" si="0"/>
        <v>0</v>
      </c>
      <c r="K60" s="35">
        <f t="shared" si="1"/>
        <v>3567</v>
      </c>
      <c r="M60" s="37"/>
      <c r="T60" s="88"/>
      <c r="U60" s="88"/>
      <c r="V60" s="88"/>
      <c r="W60" s="89"/>
    </row>
    <row r="61" spans="1:23" s="23" customFormat="1" ht="16.149999999999999" customHeight="1">
      <c r="A61" s="32"/>
      <c r="B61" s="32"/>
      <c r="C61" s="106">
        <v>28</v>
      </c>
      <c r="D61" s="99" t="s">
        <v>93</v>
      </c>
      <c r="E61" s="100">
        <v>38704</v>
      </c>
      <c r="F61" s="100">
        <v>18940</v>
      </c>
      <c r="G61" s="100">
        <v>19764</v>
      </c>
      <c r="H61" s="101">
        <v>345271411.19999999</v>
      </c>
      <c r="I61" s="33"/>
      <c r="J61" s="34">
        <f t="shared" si="0"/>
        <v>0</v>
      </c>
      <c r="K61" s="35">
        <f t="shared" si="1"/>
        <v>38704</v>
      </c>
      <c r="L61" s="36">
        <f>SUM(H61)</f>
        <v>345271411.19999999</v>
      </c>
      <c r="M61" s="37">
        <f t="shared" si="2"/>
        <v>0</v>
      </c>
      <c r="T61" s="86"/>
      <c r="U61" s="86"/>
      <c r="V61" s="86"/>
      <c r="W61" s="87"/>
    </row>
    <row r="62" spans="1:23" s="23" customFormat="1" ht="16.149999999999999" customHeight="1">
      <c r="A62" s="32"/>
      <c r="B62" s="32"/>
      <c r="C62" s="106">
        <v>30</v>
      </c>
      <c r="D62" s="99" t="s">
        <v>94</v>
      </c>
      <c r="E62" s="100">
        <v>8848</v>
      </c>
      <c r="F62" s="100">
        <v>3780</v>
      </c>
      <c r="G62" s="100">
        <v>5068</v>
      </c>
      <c r="H62" s="101">
        <v>58780472.409999996</v>
      </c>
      <c r="I62" s="33"/>
      <c r="J62" s="34">
        <f t="shared" si="0"/>
        <v>0</v>
      </c>
      <c r="K62" s="35">
        <f t="shared" si="1"/>
        <v>8848</v>
      </c>
      <c r="L62" s="36">
        <f>SUM(H62)</f>
        <v>58780472.409999996</v>
      </c>
      <c r="M62" s="37">
        <f t="shared" si="2"/>
        <v>0</v>
      </c>
      <c r="T62" s="86"/>
      <c r="U62" s="86"/>
      <c r="V62" s="86"/>
      <c r="W62" s="87"/>
    </row>
    <row r="63" spans="1:23" s="23" customFormat="1" ht="16.149999999999999" customHeight="1">
      <c r="A63" s="32"/>
      <c r="B63" s="32"/>
      <c r="C63" s="106">
        <v>31</v>
      </c>
      <c r="D63" s="99" t="s">
        <v>60</v>
      </c>
      <c r="E63" s="100">
        <v>3503</v>
      </c>
      <c r="F63" s="100">
        <v>1640</v>
      </c>
      <c r="G63" s="100">
        <v>1863</v>
      </c>
      <c r="H63" s="101">
        <v>29330994.100000001</v>
      </c>
      <c r="I63" s="33"/>
      <c r="J63" s="34">
        <f t="shared" si="0"/>
        <v>0</v>
      </c>
      <c r="K63" s="35">
        <f t="shared" si="1"/>
        <v>3503</v>
      </c>
      <c r="L63" s="36">
        <f>SUM(H63)</f>
        <v>29330994.100000001</v>
      </c>
      <c r="M63" s="37">
        <f t="shared" si="2"/>
        <v>0</v>
      </c>
      <c r="T63" s="86"/>
      <c r="U63" s="86"/>
      <c r="V63" s="86"/>
      <c r="W63" s="87"/>
    </row>
    <row r="64" spans="1:23" s="23" customFormat="1" ht="16.149999999999999" customHeight="1">
      <c r="A64" s="32"/>
      <c r="B64" s="32"/>
      <c r="C64" s="106">
        <v>26</v>
      </c>
      <c r="D64" s="99" t="s">
        <v>62</v>
      </c>
      <c r="E64" s="100">
        <v>1524</v>
      </c>
      <c r="F64" s="100">
        <v>670</v>
      </c>
      <c r="G64" s="100">
        <v>854</v>
      </c>
      <c r="H64" s="101">
        <v>10692930.689999999</v>
      </c>
      <c r="I64" s="33"/>
      <c r="J64" s="34">
        <f t="shared" si="0"/>
        <v>0</v>
      </c>
      <c r="K64" s="35">
        <f t="shared" si="1"/>
        <v>1524</v>
      </c>
      <c r="L64" s="36">
        <f>SUM(H64)</f>
        <v>10692930.689999999</v>
      </c>
      <c r="M64" s="37">
        <f t="shared" si="2"/>
        <v>0</v>
      </c>
      <c r="T64" s="86"/>
      <c r="U64" s="86"/>
      <c r="V64" s="86"/>
      <c r="W64" s="87"/>
    </row>
    <row r="65" spans="1:23" s="23" customFormat="1" ht="16.149999999999999" customHeight="1">
      <c r="A65" s="32"/>
      <c r="B65" s="32"/>
      <c r="C65" s="106"/>
      <c r="D65" s="99" t="s">
        <v>95</v>
      </c>
      <c r="E65" s="100">
        <v>23539</v>
      </c>
      <c r="F65" s="100">
        <v>10901</v>
      </c>
      <c r="G65" s="100">
        <v>12638</v>
      </c>
      <c r="H65" s="101">
        <v>168618002.75999999</v>
      </c>
      <c r="I65" s="33"/>
      <c r="J65" s="34">
        <f t="shared" si="0"/>
        <v>0</v>
      </c>
      <c r="K65" s="35">
        <f t="shared" si="1"/>
        <v>23539</v>
      </c>
      <c r="L65" s="36">
        <f>SUM(H66:H68)</f>
        <v>168618002.75999999</v>
      </c>
      <c r="M65" s="37">
        <f t="shared" si="2"/>
        <v>0</v>
      </c>
      <c r="T65" s="86"/>
      <c r="U65" s="86"/>
      <c r="V65" s="86"/>
      <c r="W65" s="87"/>
    </row>
    <row r="66" spans="1:23" ht="16.149999999999999" customHeight="1">
      <c r="A66" s="32"/>
      <c r="B66" s="32"/>
      <c r="C66" s="107">
        <v>3</v>
      </c>
      <c r="D66" s="103" t="s">
        <v>77</v>
      </c>
      <c r="E66" s="104">
        <v>8135</v>
      </c>
      <c r="F66" s="104">
        <v>3787</v>
      </c>
      <c r="G66" s="104">
        <v>4348</v>
      </c>
      <c r="H66" s="105">
        <v>54103552.100000001</v>
      </c>
      <c r="I66" s="38"/>
      <c r="J66" s="34">
        <f t="shared" si="0"/>
        <v>0</v>
      </c>
      <c r="K66" s="35">
        <f t="shared" si="1"/>
        <v>8135</v>
      </c>
      <c r="M66" s="37"/>
      <c r="T66" s="88"/>
      <c r="U66" s="88"/>
      <c r="V66" s="88"/>
      <c r="W66" s="89"/>
    </row>
    <row r="67" spans="1:23" ht="16.149999999999999" customHeight="1">
      <c r="A67" s="32"/>
      <c r="B67" s="32"/>
      <c r="C67" s="107">
        <v>12</v>
      </c>
      <c r="D67" s="103" t="s">
        <v>78</v>
      </c>
      <c r="E67" s="104">
        <v>2832</v>
      </c>
      <c r="F67" s="104">
        <v>1284</v>
      </c>
      <c r="G67" s="104">
        <v>1548</v>
      </c>
      <c r="H67" s="105">
        <v>20437658.739999998</v>
      </c>
      <c r="I67" s="38"/>
      <c r="J67" s="34">
        <f t="shared" si="0"/>
        <v>0</v>
      </c>
      <c r="K67" s="35">
        <f t="shared" si="1"/>
        <v>2832</v>
      </c>
      <c r="M67" s="37"/>
      <c r="T67" s="88"/>
      <c r="U67" s="88"/>
      <c r="V67" s="88"/>
      <c r="W67" s="89"/>
    </row>
    <row r="68" spans="1:23" ht="16.149999999999999" customHeight="1">
      <c r="A68" s="32"/>
      <c r="B68" s="32"/>
      <c r="C68" s="107">
        <v>46</v>
      </c>
      <c r="D68" s="103" t="s">
        <v>45</v>
      </c>
      <c r="E68" s="104">
        <v>12572</v>
      </c>
      <c r="F68" s="104">
        <v>5830</v>
      </c>
      <c r="G68" s="104">
        <v>6742</v>
      </c>
      <c r="H68" s="105">
        <v>94076791.920000002</v>
      </c>
      <c r="I68" s="38"/>
      <c r="J68" s="34">
        <f t="shared" si="0"/>
        <v>0</v>
      </c>
      <c r="K68" s="35">
        <f t="shared" si="1"/>
        <v>12572</v>
      </c>
      <c r="M68" s="37"/>
      <c r="T68" s="88"/>
      <c r="U68" s="88"/>
      <c r="V68" s="88"/>
      <c r="W68" s="89"/>
    </row>
    <row r="69" spans="1:23" s="23" customFormat="1" ht="16.149999999999999" customHeight="1">
      <c r="A69" s="32"/>
      <c r="B69" s="32"/>
      <c r="C69" s="106"/>
      <c r="D69" s="99" t="s">
        <v>61</v>
      </c>
      <c r="E69" s="100">
        <v>10522</v>
      </c>
      <c r="F69" s="100">
        <v>5069</v>
      </c>
      <c r="G69" s="100">
        <v>5453</v>
      </c>
      <c r="H69" s="101">
        <v>98389435.760000005</v>
      </c>
      <c r="I69" s="33"/>
      <c r="J69" s="34">
        <f t="shared" si="0"/>
        <v>0</v>
      </c>
      <c r="K69" s="35">
        <f t="shared" si="1"/>
        <v>10522</v>
      </c>
      <c r="L69" s="36">
        <f>SUM(H70:H72)</f>
        <v>98389435.75999999</v>
      </c>
      <c r="M69" s="37">
        <f t="shared" si="2"/>
        <v>0</v>
      </c>
      <c r="T69" s="86"/>
      <c r="U69" s="86"/>
      <c r="V69" s="86"/>
      <c r="W69" s="87"/>
    </row>
    <row r="70" spans="1:23" ht="16.149999999999999" customHeight="1">
      <c r="A70" s="32"/>
      <c r="B70" s="32"/>
      <c r="C70" s="107">
        <v>1</v>
      </c>
      <c r="D70" s="103" t="s">
        <v>81</v>
      </c>
      <c r="E70" s="104">
        <v>1465</v>
      </c>
      <c r="F70" s="104">
        <v>667</v>
      </c>
      <c r="G70" s="104">
        <v>798</v>
      </c>
      <c r="H70" s="105">
        <v>13737221.140000001</v>
      </c>
      <c r="I70" s="38"/>
      <c r="J70" s="34">
        <f t="shared" si="0"/>
        <v>0</v>
      </c>
      <c r="K70" s="35">
        <f t="shared" si="1"/>
        <v>1465</v>
      </c>
      <c r="M70" s="37"/>
      <c r="T70" s="88"/>
      <c r="U70" s="88"/>
      <c r="V70" s="88"/>
      <c r="W70" s="89"/>
    </row>
    <row r="71" spans="1:23" ht="16.149999999999999" customHeight="1">
      <c r="A71" s="32"/>
      <c r="B71" s="32"/>
      <c r="C71" s="107">
        <v>20</v>
      </c>
      <c r="D71" s="103" t="s">
        <v>82</v>
      </c>
      <c r="E71" s="104">
        <v>4109</v>
      </c>
      <c r="F71" s="104">
        <v>2011</v>
      </c>
      <c r="G71" s="104">
        <v>2098</v>
      </c>
      <c r="H71" s="105">
        <v>37030857.439999998</v>
      </c>
      <c r="I71" s="38"/>
      <c r="J71" s="34">
        <f t="shared" si="0"/>
        <v>0</v>
      </c>
      <c r="K71" s="35">
        <f t="shared" si="1"/>
        <v>4109</v>
      </c>
      <c r="M71" s="37"/>
      <c r="T71" s="88"/>
      <c r="U71" s="88"/>
      <c r="V71" s="88"/>
      <c r="W71" s="89"/>
    </row>
    <row r="72" spans="1:23" ht="16.149999999999999" customHeight="1">
      <c r="A72" s="32"/>
      <c r="B72" s="32"/>
      <c r="C72" s="107">
        <v>48</v>
      </c>
      <c r="D72" s="103" t="s">
        <v>83</v>
      </c>
      <c r="E72" s="104">
        <v>4948</v>
      </c>
      <c r="F72" s="104">
        <v>2391</v>
      </c>
      <c r="G72" s="104">
        <v>2557</v>
      </c>
      <c r="H72" s="105">
        <v>47621357.18</v>
      </c>
      <c r="I72" s="38"/>
      <c r="J72" s="34">
        <f t="shared" si="0"/>
        <v>0</v>
      </c>
      <c r="K72" s="35">
        <f t="shared" si="1"/>
        <v>4948</v>
      </c>
      <c r="M72" s="37"/>
      <c r="N72" s="40"/>
      <c r="T72" s="88"/>
      <c r="U72" s="88"/>
      <c r="V72" s="88"/>
      <c r="W72" s="89"/>
    </row>
    <row r="73" spans="1:23" s="23" customFormat="1" ht="16.149999999999999" customHeight="1">
      <c r="A73" s="32"/>
      <c r="B73" s="32"/>
      <c r="C73" s="106">
        <v>51</v>
      </c>
      <c r="D73" s="99" t="s">
        <v>63</v>
      </c>
      <c r="E73" s="100">
        <v>298</v>
      </c>
      <c r="F73" s="100">
        <v>144</v>
      </c>
      <c r="G73" s="100">
        <v>154</v>
      </c>
      <c r="H73" s="101">
        <v>2079342.7</v>
      </c>
      <c r="I73" s="33"/>
      <c r="J73" s="34">
        <f t="shared" si="0"/>
        <v>0</v>
      </c>
      <c r="K73" s="35">
        <f t="shared" si="1"/>
        <v>298</v>
      </c>
      <c r="L73" s="36">
        <f>SUM(H73)</f>
        <v>2079342.7</v>
      </c>
      <c r="M73" s="37">
        <f t="shared" si="2"/>
        <v>0</v>
      </c>
      <c r="T73" s="86"/>
      <c r="U73" s="86"/>
      <c r="V73" s="86"/>
      <c r="W73" s="87"/>
    </row>
    <row r="74" spans="1:23" s="23" customFormat="1" ht="16.149999999999999" customHeight="1">
      <c r="A74" s="32"/>
      <c r="B74" s="32"/>
      <c r="C74" s="106">
        <v>52</v>
      </c>
      <c r="D74" s="99" t="s">
        <v>64</v>
      </c>
      <c r="E74" s="100">
        <v>459</v>
      </c>
      <c r="F74" s="100">
        <v>197</v>
      </c>
      <c r="G74" s="100">
        <v>262</v>
      </c>
      <c r="H74" s="101">
        <v>2929121.45</v>
      </c>
      <c r="I74" s="33"/>
      <c r="J74" s="34">
        <f t="shared" si="0"/>
        <v>0</v>
      </c>
      <c r="K74" s="35">
        <f t="shared" si="1"/>
        <v>459</v>
      </c>
      <c r="L74" s="36">
        <f>SUM(H74)</f>
        <v>2929121.45</v>
      </c>
      <c r="M74" s="37">
        <f t="shared" si="2"/>
        <v>0</v>
      </c>
      <c r="T74" s="86"/>
      <c r="U74" s="86"/>
      <c r="V74" s="86"/>
      <c r="W74" s="87"/>
    </row>
    <row r="75" spans="1:23" ht="18.649999999999999" customHeight="1">
      <c r="A75" s="32"/>
      <c r="B75" s="32"/>
      <c r="C75" s="109"/>
      <c r="D75" s="109" t="s">
        <v>7</v>
      </c>
      <c r="E75" s="110">
        <v>234801</v>
      </c>
      <c r="F75" s="110">
        <v>110117</v>
      </c>
      <c r="G75" s="110">
        <v>124684</v>
      </c>
      <c r="H75" s="111">
        <v>1779753060.3600001</v>
      </c>
      <c r="I75" s="33"/>
      <c r="J75" s="34">
        <f t="shared" si="0"/>
        <v>0</v>
      </c>
      <c r="K75" s="35">
        <f t="shared" si="1"/>
        <v>234801</v>
      </c>
      <c r="L75" s="40">
        <f>SUM(L13:L74)</f>
        <v>1779753060.3600001</v>
      </c>
      <c r="M75" s="37">
        <f t="shared" si="2"/>
        <v>0</v>
      </c>
      <c r="T75" s="86"/>
      <c r="U75" s="86"/>
      <c r="V75" s="86"/>
      <c r="W75" s="87"/>
    </row>
    <row r="76" spans="1:23" ht="19.75" customHeight="1">
      <c r="A76" s="32"/>
      <c r="B76" s="32"/>
      <c r="C76" s="112" t="s">
        <v>104</v>
      </c>
      <c r="D76" s="113"/>
      <c r="E76" s="113"/>
      <c r="F76" s="113"/>
      <c r="G76" s="114"/>
      <c r="H76" s="114"/>
      <c r="I76" s="41"/>
      <c r="J76" s="42"/>
    </row>
    <row r="77" spans="1:23" ht="19.75" customHeight="1">
      <c r="C77" s="142" t="s">
        <v>105</v>
      </c>
      <c r="D77" s="142"/>
      <c r="E77" s="142"/>
      <c r="F77" s="142"/>
      <c r="G77" s="142"/>
      <c r="H77" s="142"/>
      <c r="I77" s="43"/>
      <c r="J77" s="44"/>
    </row>
    <row r="78" spans="1:23" ht="19.75" customHeight="1">
      <c r="C78" s="142"/>
      <c r="D78" s="142"/>
      <c r="E78" s="142"/>
      <c r="F78" s="142"/>
      <c r="G78" s="142"/>
      <c r="H78" s="142"/>
      <c r="I78" s="43"/>
      <c r="J78" s="44"/>
    </row>
    <row r="79" spans="1:23">
      <c r="E79" s="45"/>
      <c r="F79" s="45"/>
      <c r="G79" s="46"/>
      <c r="H79" s="46"/>
      <c r="I79" s="46"/>
    </row>
    <row r="80" spans="1:23" hidden="1"/>
    <row r="81" spans="5:15" hidden="1">
      <c r="E81" s="47">
        <f t="shared" ref="E81:H81" si="3">E74+E73+E69+E65+E64+E63+E62+E61+E56+E53+E48+E42+E32+E31+E28+E27+E26+E22+E13</f>
        <v>234801</v>
      </c>
      <c r="F81" s="47">
        <f t="shared" si="3"/>
        <v>110117</v>
      </c>
      <c r="G81" s="47">
        <f t="shared" si="3"/>
        <v>124684</v>
      </c>
      <c r="H81" s="47">
        <f t="shared" si="3"/>
        <v>1779753060.3600004</v>
      </c>
      <c r="I81" s="47"/>
      <c r="J81" s="42"/>
    </row>
    <row r="82" spans="5:15" hidden="1">
      <c r="G82" s="48"/>
      <c r="H82" s="48"/>
      <c r="I82" s="48"/>
    </row>
    <row r="83" spans="5:15" hidden="1"/>
    <row r="88" spans="5:15">
      <c r="E88" s="45"/>
      <c r="F88" s="45"/>
      <c r="G88" s="45"/>
      <c r="H88" s="45"/>
      <c r="I88" s="45"/>
      <c r="J88" s="45"/>
      <c r="K88" s="45"/>
      <c r="L88" s="45"/>
      <c r="M88" s="45"/>
      <c r="N88" s="45"/>
      <c r="O88" s="45"/>
    </row>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9" activePane="bottomLeft" state="frozen"/>
      <selection activeCell="C25" sqref="C25"/>
      <selection pane="bottomLeft" activeCell="U39" sqref="U39"/>
    </sheetView>
  </sheetViews>
  <sheetFormatPr baseColWidth="10" defaultColWidth="11.453125" defaultRowHeight="13"/>
  <cols>
    <col min="1" max="1" width="24" style="11" customWidth="1"/>
    <col min="2" max="2" width="11.453125" style="11"/>
    <col min="3" max="3" width="29.1796875" style="11" customWidth="1"/>
    <col min="4" max="4" width="11.453125" style="11"/>
    <col min="5" max="5" width="5.453125" style="11" customWidth="1"/>
    <col min="6" max="6" width="13.1796875" style="11" customWidth="1"/>
    <col min="7" max="7" width="0.54296875" style="11" customWidth="1"/>
    <col min="8" max="8" width="11.453125" style="11" hidden="1" customWidth="1"/>
    <col min="9" max="9" width="17.453125" style="11" hidden="1" customWidth="1"/>
    <col min="10" max="11" width="14.453125" style="11" hidden="1" customWidth="1"/>
    <col min="12" max="14" width="11.54296875" style="11" hidden="1" customWidth="1"/>
    <col min="15" max="15" width="0" style="11" hidden="1" customWidth="1"/>
    <col min="16" max="16384" width="11.453125" style="11"/>
  </cols>
  <sheetData>
    <row r="1" spans="1:16" ht="18.75" customHeight="1">
      <c r="A1" s="144" t="s">
        <v>106</v>
      </c>
      <c r="B1" s="144"/>
      <c r="C1" s="144"/>
      <c r="D1" s="144"/>
      <c r="E1" s="144"/>
      <c r="F1" s="144"/>
      <c r="G1" s="144"/>
      <c r="H1" s="144"/>
      <c r="I1" s="144"/>
      <c r="J1" s="144"/>
      <c r="K1" s="144"/>
      <c r="L1" s="144"/>
      <c r="M1" s="144"/>
      <c r="N1" s="144"/>
      <c r="O1" s="144"/>
      <c r="P1" s="144"/>
    </row>
    <row r="2" spans="1:16" ht="20.149999999999999" customHeight="1">
      <c r="A2" s="146" t="s">
        <v>107</v>
      </c>
      <c r="B2" s="146"/>
      <c r="C2" s="146"/>
      <c r="D2" s="146"/>
      <c r="E2" s="146"/>
      <c r="F2" s="146"/>
      <c r="G2" s="146"/>
      <c r="H2" s="146"/>
      <c r="I2" s="146"/>
      <c r="J2" s="146"/>
      <c r="K2" s="146"/>
      <c r="L2" s="146"/>
      <c r="M2" s="146"/>
      <c r="N2" s="146"/>
      <c r="O2" s="146"/>
      <c r="P2" s="146"/>
    </row>
    <row r="3" spans="1:16" s="61" customFormat="1" ht="21.4" customHeight="1">
      <c r="A3" s="146" t="s">
        <v>8</v>
      </c>
      <c r="B3" s="146"/>
      <c r="C3" s="146"/>
      <c r="D3" s="146"/>
      <c r="E3" s="146"/>
      <c r="F3" s="146"/>
      <c r="G3" s="146"/>
      <c r="H3" s="146"/>
      <c r="I3" s="146"/>
      <c r="J3" s="146"/>
      <c r="K3" s="146"/>
      <c r="L3" s="146"/>
      <c r="M3" s="146"/>
      <c r="N3" s="146"/>
      <c r="O3" s="146"/>
      <c r="P3" s="146"/>
    </row>
    <row r="4" spans="1:16" ht="23.25" customHeight="1">
      <c r="A4" s="62"/>
      <c r="B4" s="63"/>
      <c r="C4" s="146"/>
      <c r="D4" s="146"/>
      <c r="E4" s="146"/>
      <c r="F4" s="146"/>
      <c r="G4" s="147"/>
    </row>
    <row r="5" spans="1:16" ht="15" customHeight="1">
      <c r="I5" s="64"/>
      <c r="J5" s="64"/>
    </row>
    <row r="6" spans="1:16" ht="20.25" customHeight="1">
      <c r="I6" s="65"/>
      <c r="J6" s="66"/>
      <c r="K6" s="67"/>
      <c r="L6" s="67"/>
    </row>
    <row r="7" spans="1:16" ht="20.25" customHeight="1">
      <c r="A7" s="97" t="str">
        <f>'Totales y gasto'!$D$13</f>
        <v>ANDALUCIA</v>
      </c>
      <c r="B7" s="45">
        <f>'Totales y gasto'!$E$13</f>
        <v>43367</v>
      </c>
      <c r="I7" s="68"/>
      <c r="J7" s="69"/>
      <c r="K7" s="69"/>
      <c r="L7" s="69"/>
    </row>
    <row r="8" spans="1:16" ht="20.25" customHeight="1">
      <c r="A8" s="97" t="str">
        <f>'Totales y gasto'!$D$22</f>
        <v>ARAGÓN</v>
      </c>
      <c r="B8" s="45">
        <f>'Totales y gasto'!$E$22</f>
        <v>6717</v>
      </c>
      <c r="I8" s="68"/>
      <c r="J8" s="69"/>
      <c r="K8" s="69"/>
      <c r="L8" s="69"/>
    </row>
    <row r="9" spans="1:16" ht="20.25" customHeight="1">
      <c r="A9" s="97" t="str">
        <f>'Totales y gasto'!$D$26</f>
        <v>ASTURIAS</v>
      </c>
      <c r="B9" s="45">
        <f>'Totales y gasto'!$E$26</f>
        <v>3403</v>
      </c>
      <c r="I9" s="68"/>
      <c r="J9" s="69"/>
      <c r="K9" s="69"/>
      <c r="L9" s="69"/>
    </row>
    <row r="10" spans="1:16" ht="20.25" customHeight="1">
      <c r="A10" s="97" t="str">
        <f>'Totales y gasto'!$D$27</f>
        <v>ILLES BALEARS</v>
      </c>
      <c r="B10" s="45">
        <f>'Totales y gasto'!$E$27</f>
        <v>6767</v>
      </c>
      <c r="I10" s="68"/>
      <c r="J10" s="69"/>
      <c r="K10" s="69"/>
      <c r="L10" s="69"/>
    </row>
    <row r="11" spans="1:16" ht="20.25" customHeight="1">
      <c r="A11" s="97" t="str">
        <f>'Totales y gasto'!$D$28</f>
        <v>CANARIAS</v>
      </c>
      <c r="B11" s="45">
        <f>'Totales y gasto'!$E$28</f>
        <v>8205</v>
      </c>
      <c r="I11" s="68"/>
      <c r="J11" s="69"/>
      <c r="K11" s="69"/>
      <c r="L11" s="69"/>
    </row>
    <row r="12" spans="1:16" ht="20.25" customHeight="1">
      <c r="A12" s="97" t="str">
        <f>'Totales y gasto'!$D$31</f>
        <v>CANTABRIA</v>
      </c>
      <c r="B12" s="45">
        <f>'Totales y gasto'!$E$31</f>
        <v>2413</v>
      </c>
      <c r="I12" s="68"/>
      <c r="J12" s="69"/>
      <c r="K12" s="69"/>
      <c r="L12" s="69"/>
    </row>
    <row r="13" spans="1:16" ht="20.25" customHeight="1">
      <c r="A13" s="97" t="str">
        <f>'Totales y gasto'!$D$32</f>
        <v>CASTILLA Y LEÓN</v>
      </c>
      <c r="B13" s="45">
        <f>'Totales y gasto'!$E$32</f>
        <v>9459</v>
      </c>
      <c r="I13" s="68"/>
      <c r="J13" s="69"/>
      <c r="K13" s="69"/>
      <c r="L13" s="69"/>
    </row>
    <row r="14" spans="1:16" ht="20.25" customHeight="1">
      <c r="A14" s="97" t="str">
        <f>'Totales y gasto'!$D$42</f>
        <v>CASTILLA LA MANCHA</v>
      </c>
      <c r="B14" s="45">
        <f>'Totales y gasto'!$E$42</f>
        <v>10318</v>
      </c>
      <c r="I14" s="68"/>
      <c r="J14" s="69"/>
      <c r="K14" s="69"/>
      <c r="L14" s="69"/>
    </row>
    <row r="15" spans="1:16" ht="20.25" customHeight="1">
      <c r="A15" s="97" t="str">
        <f>'Totales y gasto'!$D$48</f>
        <v>CATALUÑA</v>
      </c>
      <c r="B15" s="45">
        <f>'Totales y gasto'!$E$48</f>
        <v>41601</v>
      </c>
      <c r="I15" s="68"/>
      <c r="J15" s="69"/>
      <c r="K15" s="69"/>
      <c r="L15" s="69"/>
    </row>
    <row r="16" spans="1:16" ht="20.25" customHeight="1">
      <c r="A16" s="97" t="str">
        <f>'Totales y gasto'!$D$53</f>
        <v>EXTREMADURA</v>
      </c>
      <c r="B16" s="45">
        <f>'Totales y gasto'!$E$53</f>
        <v>4985</v>
      </c>
      <c r="I16" s="68"/>
      <c r="J16" s="69"/>
      <c r="K16" s="69"/>
      <c r="L16" s="69"/>
    </row>
    <row r="17" spans="1:12" ht="20.25" customHeight="1">
      <c r="A17" s="97" t="str">
        <f>'Totales y gasto'!$D$56</f>
        <v>GALICIA</v>
      </c>
      <c r="B17" s="45">
        <f>'Totales y gasto'!$E$56</f>
        <v>10169</v>
      </c>
      <c r="I17" s="68"/>
      <c r="J17" s="69"/>
      <c r="K17" s="69"/>
      <c r="L17" s="69"/>
    </row>
    <row r="18" spans="1:12" ht="20.25" customHeight="1">
      <c r="A18" s="97" t="str">
        <f>'Totales y gasto'!$D$61</f>
        <v>MADRID</v>
      </c>
      <c r="B18" s="45">
        <f>'Totales y gasto'!$E$61</f>
        <v>38704</v>
      </c>
      <c r="I18" s="68"/>
      <c r="J18" s="69"/>
      <c r="K18" s="69"/>
      <c r="L18" s="69"/>
    </row>
    <row r="19" spans="1:12" ht="20.25" customHeight="1">
      <c r="A19" s="97" t="str">
        <f>'Totales y gasto'!$D$62</f>
        <v>MURCIA</v>
      </c>
      <c r="B19" s="45">
        <f>'Totales y gasto'!$E$62</f>
        <v>8848</v>
      </c>
      <c r="I19" s="68"/>
      <c r="J19" s="69"/>
      <c r="K19" s="69"/>
      <c r="L19" s="69"/>
    </row>
    <row r="20" spans="1:12" ht="20.25" customHeight="1">
      <c r="A20" s="97" t="str">
        <f>'Totales y gasto'!$D$63</f>
        <v>NAVARRA</v>
      </c>
      <c r="B20" s="45">
        <f>'Totales y gasto'!$E$63</f>
        <v>3503</v>
      </c>
      <c r="I20" s="68"/>
      <c r="J20" s="69"/>
      <c r="K20" s="69"/>
      <c r="L20" s="69"/>
    </row>
    <row r="21" spans="1:12" ht="20.25" customHeight="1">
      <c r="A21" s="97" t="str">
        <f>'Totales y gasto'!$D$64</f>
        <v>LA RIOJA</v>
      </c>
      <c r="B21" s="45">
        <f>'Totales y gasto'!$E$64</f>
        <v>1524</v>
      </c>
      <c r="I21" s="68"/>
      <c r="J21" s="69"/>
      <c r="K21" s="69"/>
      <c r="L21" s="69"/>
    </row>
    <row r="22" spans="1:12" ht="20.25" customHeight="1">
      <c r="A22" s="97" t="str">
        <f>'Totales y gasto'!$D$65</f>
        <v>COM. VALENCIANA</v>
      </c>
      <c r="B22" s="45">
        <f>'Totales y gasto'!$E$65</f>
        <v>23539</v>
      </c>
      <c r="I22" s="68"/>
      <c r="J22" s="69"/>
      <c r="K22" s="69"/>
      <c r="L22" s="69"/>
    </row>
    <row r="23" spans="1:12" ht="20.25" customHeight="1">
      <c r="A23" s="97" t="str">
        <f>'Totales y gasto'!$D$69</f>
        <v>PAÍS VASCO</v>
      </c>
      <c r="B23" s="45">
        <f>'Totales y gasto'!$E$69</f>
        <v>10522</v>
      </c>
      <c r="I23" s="68"/>
      <c r="J23" s="69"/>
      <c r="K23" s="69"/>
      <c r="L23" s="69"/>
    </row>
    <row r="24" spans="1:12" ht="20.25" customHeight="1">
      <c r="A24" s="97" t="str">
        <f>'Totales y gasto'!$D$73</f>
        <v>CEUTA</v>
      </c>
      <c r="B24" s="45">
        <f>'Totales y gasto'!$E$73</f>
        <v>298</v>
      </c>
      <c r="I24" s="68"/>
      <c r="J24" s="69"/>
      <c r="K24" s="69"/>
      <c r="L24" s="69"/>
    </row>
    <row r="25" spans="1:12" ht="20.25" customHeight="1">
      <c r="A25" s="97" t="str">
        <f>'Totales y gasto'!$D$74</f>
        <v>MELILLA</v>
      </c>
      <c r="B25" s="45">
        <f>'Totales y gasto'!$E$74</f>
        <v>459</v>
      </c>
      <c r="I25" s="68"/>
      <c r="J25" s="69"/>
      <c r="K25" s="69"/>
      <c r="L25" s="69"/>
    </row>
    <row r="26" spans="1:12" ht="20.25" customHeight="1">
      <c r="I26" s="70"/>
      <c r="J26" s="71"/>
      <c r="K26" s="71"/>
      <c r="L26" s="71"/>
    </row>
    <row r="27" spans="1:12" ht="20.25" customHeight="1">
      <c r="B27" s="45">
        <f>'Totales y gasto'!$E$75</f>
        <v>234801</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7</v>
      </c>
      <c r="C36" s="73">
        <f>B27</f>
        <v>234801</v>
      </c>
      <c r="D36" s="11"/>
      <c r="F36" s="11"/>
    </row>
    <row r="37" spans="1:16" ht="19.75" customHeight="1">
      <c r="D37" s="41"/>
      <c r="E37" s="41"/>
      <c r="F37" s="41"/>
      <c r="G37" s="42"/>
    </row>
    <row r="38" spans="1:16" s="61" customFormat="1" ht="19.75" customHeight="1">
      <c r="A38" s="14" t="s">
        <v>104</v>
      </c>
      <c r="B38" s="14"/>
      <c r="C38" s="14"/>
      <c r="D38" s="74"/>
      <c r="E38" s="74"/>
      <c r="F38" s="74"/>
      <c r="G38" s="75"/>
    </row>
    <row r="39" spans="1:16" s="61" customFormat="1" ht="19.75" customHeight="1">
      <c r="A39" s="152" t="s">
        <v>105</v>
      </c>
      <c r="B39" s="152"/>
      <c r="C39" s="152"/>
      <c r="D39" s="152"/>
      <c r="E39" s="152"/>
      <c r="F39" s="152"/>
      <c r="G39" s="152"/>
      <c r="H39" s="152"/>
      <c r="I39" s="152"/>
      <c r="J39" s="152"/>
      <c r="K39" s="152"/>
      <c r="L39" s="152"/>
      <c r="M39" s="152"/>
      <c r="N39" s="152"/>
      <c r="O39" s="152"/>
      <c r="P39" s="152"/>
    </row>
    <row r="40" spans="1:16" s="61" customFormat="1" ht="19.75" customHeight="1">
      <c r="A40" s="152"/>
      <c r="B40" s="152"/>
      <c r="C40" s="152"/>
      <c r="D40" s="152"/>
      <c r="E40" s="152"/>
      <c r="F40" s="152"/>
      <c r="G40" s="152"/>
      <c r="H40" s="152"/>
      <c r="I40" s="152"/>
      <c r="J40" s="152"/>
      <c r="K40" s="152"/>
      <c r="L40" s="152"/>
      <c r="M40" s="152"/>
      <c r="N40" s="152"/>
      <c r="O40" s="152"/>
      <c r="P40" s="152"/>
    </row>
    <row r="41" spans="1:16" s="61" customFormat="1" ht="14.5">
      <c r="A41" s="14"/>
      <c r="B41" s="14"/>
      <c r="C41" s="14"/>
      <c r="D41" s="14"/>
      <c r="E41" s="14"/>
      <c r="F41" s="14"/>
      <c r="G41" s="14"/>
    </row>
    <row r="42" spans="1:16" ht="19.75" customHeight="1">
      <c r="A42" s="153"/>
      <c r="B42" s="153"/>
      <c r="C42" s="153"/>
      <c r="D42" s="153"/>
      <c r="E42" s="153"/>
      <c r="F42" s="153"/>
      <c r="G42" s="44"/>
    </row>
    <row r="43" spans="1:16" ht="19.75" customHeight="1">
      <c r="A43" s="153"/>
      <c r="B43" s="153"/>
      <c r="C43" s="153"/>
      <c r="D43" s="153"/>
      <c r="E43" s="153"/>
      <c r="F43" s="153"/>
      <c r="G43" s="44"/>
    </row>
    <row r="159" spans="3:3" ht="41">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90"/>
  <sheetViews>
    <sheetView showGridLines="0" showRowColHeaders="0" topLeftCell="A4" zoomScale="90" zoomScaleNormal="90" workbookViewId="0">
      <pane ySplit="6" topLeftCell="A10" activePane="bottomLeft" state="frozen"/>
      <selection activeCell="C25" sqref="C25"/>
      <selection pane="bottomLeft" activeCell="M75" sqref="M75"/>
    </sheetView>
  </sheetViews>
  <sheetFormatPr baseColWidth="10" defaultColWidth="11.453125" defaultRowHeight="13"/>
  <cols>
    <col min="1" max="1" width="16.54296875" style="11" hidden="1" customWidth="1"/>
    <col min="2" max="2" width="1.54296875" style="11" customWidth="1"/>
    <col min="3" max="3" width="7.26953125" style="11" customWidth="1"/>
    <col min="4" max="4" width="25.54296875" style="11" customWidth="1"/>
    <col min="5" max="8" width="22.7265625" style="11" customWidth="1"/>
    <col min="9" max="9" width="11.453125" style="11"/>
    <col min="10" max="10" width="14" style="11" customWidth="1"/>
    <col min="11" max="12" width="11.453125" style="11"/>
    <col min="13" max="13" width="11.453125" style="11" customWidth="1"/>
    <col min="14" max="16384" width="11.453125" style="11"/>
  </cols>
  <sheetData>
    <row r="1" spans="1:20" ht="15.75" hidden="1" customHeight="1"/>
    <row r="2" spans="1:20" ht="15.75" hidden="1" customHeight="1"/>
    <row r="3" spans="1:20" hidden="1"/>
    <row r="4" spans="1:20" s="49" customFormat="1" ht="19" customHeight="1">
      <c r="C4" s="154" t="s">
        <v>108</v>
      </c>
      <c r="D4" s="154"/>
      <c r="E4" s="154"/>
      <c r="F4" s="154"/>
      <c r="G4" s="154"/>
      <c r="H4" s="154"/>
      <c r="I4" s="50"/>
    </row>
    <row r="5" spans="1:20" s="49" customFormat="1" ht="19.75" customHeight="1">
      <c r="C5" s="155" t="s">
        <v>109</v>
      </c>
      <c r="D5" s="155"/>
      <c r="E5" s="155"/>
      <c r="F5" s="155"/>
      <c r="G5" s="155"/>
      <c r="H5" s="155"/>
      <c r="I5" s="51"/>
    </row>
    <row r="6" spans="1:20" ht="18.649999999999999" customHeight="1">
      <c r="D6" s="160" t="s">
        <v>98</v>
      </c>
      <c r="E6" s="147"/>
      <c r="F6" s="147"/>
      <c r="G6" s="147"/>
      <c r="H6" s="147"/>
      <c r="I6" s="52"/>
    </row>
    <row r="7" spans="1:20" ht="13.5" customHeight="1">
      <c r="E7" s="53"/>
      <c r="F7" s="53"/>
      <c r="G7" s="53"/>
      <c r="H7" s="53"/>
    </row>
    <row r="8" spans="1:20" s="23" customFormat="1" ht="24.75" customHeight="1">
      <c r="C8" s="143" t="s">
        <v>70</v>
      </c>
      <c r="D8" s="162" t="s">
        <v>74</v>
      </c>
      <c r="E8" s="151" t="s">
        <v>9</v>
      </c>
      <c r="F8" s="161"/>
      <c r="G8" s="151" t="s">
        <v>10</v>
      </c>
      <c r="H8" s="161"/>
    </row>
    <row r="9" spans="1:20" s="54" customFormat="1" ht="40.9" customHeight="1">
      <c r="C9" s="143"/>
      <c r="D9" s="163"/>
      <c r="E9" s="139" t="s">
        <v>96</v>
      </c>
      <c r="F9" s="139" t="s">
        <v>11</v>
      </c>
      <c r="G9" s="139" t="s">
        <v>96</v>
      </c>
      <c r="H9" s="139" t="s">
        <v>11</v>
      </c>
    </row>
    <row r="10" spans="1:20" s="23" customFormat="1" ht="15.75" customHeight="1">
      <c r="A10" s="54"/>
      <c r="B10" s="54"/>
      <c r="C10" s="99"/>
      <c r="D10" s="115" t="s">
        <v>84</v>
      </c>
      <c r="E10" s="100">
        <v>20856</v>
      </c>
      <c r="F10" s="116">
        <v>109.75023973916379</v>
      </c>
      <c r="G10" s="100">
        <v>44</v>
      </c>
      <c r="H10" s="116">
        <v>41.886363636363633</v>
      </c>
      <c r="I10" s="35"/>
      <c r="J10" s="55"/>
      <c r="K10" s="32"/>
      <c r="L10" s="32"/>
      <c r="M10" s="32"/>
      <c r="N10" s="32"/>
    </row>
    <row r="11" spans="1:20" ht="15.5">
      <c r="A11" s="54"/>
      <c r="B11" s="54"/>
      <c r="C11" s="102">
        <v>4</v>
      </c>
      <c r="D11" s="117" t="s">
        <v>12</v>
      </c>
      <c r="E11" s="118">
        <v>2093</v>
      </c>
      <c r="F11" s="119">
        <v>109.95031055900621</v>
      </c>
      <c r="G11" s="118">
        <v>8</v>
      </c>
      <c r="H11" s="119">
        <v>42</v>
      </c>
      <c r="I11" s="45"/>
      <c r="J11" s="48"/>
      <c r="K11" s="32"/>
      <c r="L11" s="32"/>
      <c r="M11" s="32"/>
      <c r="N11" s="32"/>
    </row>
    <row r="12" spans="1:20" ht="15.5">
      <c r="A12" s="54"/>
      <c r="B12" s="54"/>
      <c r="C12" s="102">
        <v>11</v>
      </c>
      <c r="D12" s="117" t="s">
        <v>13</v>
      </c>
      <c r="E12" s="118">
        <v>2600</v>
      </c>
      <c r="F12" s="119">
        <v>109.97576923076923</v>
      </c>
      <c r="G12" s="118">
        <v>2</v>
      </c>
      <c r="H12" s="119">
        <v>42</v>
      </c>
      <c r="I12" s="45"/>
      <c r="J12" s="48"/>
      <c r="K12" s="32"/>
      <c r="L12" s="32"/>
      <c r="M12" s="32"/>
      <c r="N12" s="32"/>
    </row>
    <row r="13" spans="1:20" ht="15.5">
      <c r="A13" s="54"/>
      <c r="B13" s="54"/>
      <c r="C13" s="102">
        <v>14</v>
      </c>
      <c r="D13" s="117" t="s">
        <v>14</v>
      </c>
      <c r="E13" s="118">
        <v>2044</v>
      </c>
      <c r="F13" s="119">
        <v>109.49217221135029</v>
      </c>
      <c r="G13" s="118">
        <v>4</v>
      </c>
      <c r="H13" s="119">
        <v>42</v>
      </c>
      <c r="I13" s="45"/>
      <c r="J13" s="48"/>
      <c r="K13" s="90"/>
      <c r="L13" s="91"/>
      <c r="M13" s="90"/>
      <c r="N13" s="91"/>
      <c r="O13" s="90"/>
      <c r="P13" s="91"/>
      <c r="Q13" s="90"/>
      <c r="R13" s="91"/>
      <c r="S13" s="90"/>
      <c r="T13" s="91"/>
    </row>
    <row r="14" spans="1:20" ht="15.5">
      <c r="A14" s="54"/>
      <c r="B14" s="54"/>
      <c r="C14" s="102">
        <v>18</v>
      </c>
      <c r="D14" s="117" t="s">
        <v>15</v>
      </c>
      <c r="E14" s="118">
        <v>2165</v>
      </c>
      <c r="F14" s="119">
        <v>109.33210161662818</v>
      </c>
      <c r="G14" s="118">
        <v>3</v>
      </c>
      <c r="H14" s="119">
        <v>42</v>
      </c>
      <c r="I14" s="45"/>
      <c r="J14" s="48"/>
      <c r="K14" s="92"/>
      <c r="L14" s="93"/>
      <c r="M14" s="92"/>
      <c r="N14" s="93"/>
      <c r="O14" s="92"/>
      <c r="P14" s="93"/>
      <c r="Q14" s="92"/>
      <c r="R14" s="93"/>
      <c r="S14" s="92"/>
      <c r="T14" s="93"/>
    </row>
    <row r="15" spans="1:20" ht="15.5">
      <c r="A15" s="54"/>
      <c r="B15" s="54"/>
      <c r="C15" s="102">
        <v>21</v>
      </c>
      <c r="D15" s="117" t="s">
        <v>16</v>
      </c>
      <c r="E15" s="118">
        <v>1380</v>
      </c>
      <c r="F15" s="119">
        <v>110.31159420289855</v>
      </c>
      <c r="G15" s="118">
        <v>5</v>
      </c>
      <c r="H15" s="119">
        <v>41</v>
      </c>
      <c r="I15" s="45"/>
      <c r="J15" s="48"/>
      <c r="K15" s="92"/>
      <c r="L15" s="93"/>
      <c r="M15" s="92"/>
      <c r="N15" s="93"/>
      <c r="O15" s="92"/>
      <c r="P15" s="93"/>
      <c r="Q15" s="92"/>
      <c r="R15" s="93"/>
      <c r="S15" s="92"/>
      <c r="T15" s="93"/>
    </row>
    <row r="16" spans="1:20" ht="15.5">
      <c r="A16" s="54"/>
      <c r="B16" s="54"/>
      <c r="C16" s="102">
        <v>23</v>
      </c>
      <c r="D16" s="117" t="s">
        <v>17</v>
      </c>
      <c r="E16" s="118">
        <v>1467</v>
      </c>
      <c r="F16" s="119">
        <v>108.73551465576006</v>
      </c>
      <c r="G16" s="118">
        <v>4</v>
      </c>
      <c r="H16" s="119">
        <v>42</v>
      </c>
      <c r="I16" s="45"/>
      <c r="J16" s="48"/>
      <c r="K16" s="92"/>
      <c r="L16" s="93"/>
      <c r="M16" s="92"/>
      <c r="N16" s="93"/>
      <c r="O16" s="92"/>
      <c r="P16" s="93"/>
      <c r="Q16" s="92"/>
      <c r="R16" s="93"/>
      <c r="S16" s="92"/>
      <c r="T16" s="93"/>
    </row>
    <row r="17" spans="1:20" ht="15.5">
      <c r="A17" s="54"/>
      <c r="B17" s="54"/>
      <c r="C17" s="102">
        <v>29</v>
      </c>
      <c r="D17" s="117" t="s">
        <v>18</v>
      </c>
      <c r="E17" s="118">
        <v>3918</v>
      </c>
      <c r="F17" s="119">
        <v>109.79785604900459</v>
      </c>
      <c r="G17" s="118">
        <v>12</v>
      </c>
      <c r="H17" s="119">
        <v>42</v>
      </c>
      <c r="I17" s="45"/>
      <c r="J17" s="48"/>
      <c r="K17" s="92"/>
      <c r="L17" s="93"/>
      <c r="M17" s="92"/>
      <c r="N17" s="93"/>
      <c r="O17" s="92"/>
      <c r="P17" s="93"/>
      <c r="Q17" s="92"/>
      <c r="R17" s="93"/>
      <c r="S17" s="92"/>
      <c r="T17" s="93"/>
    </row>
    <row r="18" spans="1:20" ht="15.5">
      <c r="A18" s="54"/>
      <c r="B18" s="54"/>
      <c r="C18" s="102">
        <v>41</v>
      </c>
      <c r="D18" s="117" t="s">
        <v>19</v>
      </c>
      <c r="E18" s="118">
        <v>5189</v>
      </c>
      <c r="F18" s="119">
        <v>109.93428406243977</v>
      </c>
      <c r="G18" s="118">
        <v>6</v>
      </c>
      <c r="H18" s="119">
        <v>42</v>
      </c>
      <c r="I18" s="45"/>
      <c r="J18" s="48"/>
      <c r="K18" s="92"/>
      <c r="L18" s="93"/>
      <c r="M18" s="92"/>
      <c r="N18" s="93"/>
      <c r="O18" s="92"/>
      <c r="P18" s="93"/>
      <c r="Q18" s="92"/>
      <c r="R18" s="93"/>
      <c r="S18" s="92"/>
      <c r="T18" s="93"/>
    </row>
    <row r="19" spans="1:20" s="23" customFormat="1" ht="15.5">
      <c r="A19" s="54"/>
      <c r="B19" s="54"/>
      <c r="C19" s="106"/>
      <c r="D19" s="115" t="s">
        <v>85</v>
      </c>
      <c r="E19" s="100">
        <v>2972</v>
      </c>
      <c r="F19" s="116">
        <v>106.35026917900404</v>
      </c>
      <c r="G19" s="100">
        <v>7</v>
      </c>
      <c r="H19" s="116">
        <v>42</v>
      </c>
      <c r="I19" s="35"/>
      <c r="J19" s="55"/>
      <c r="K19" s="92"/>
      <c r="L19" s="93"/>
      <c r="M19" s="92"/>
      <c r="N19" s="93"/>
      <c r="O19" s="92"/>
      <c r="P19" s="93"/>
      <c r="Q19" s="92"/>
      <c r="R19" s="93"/>
      <c r="S19" s="92"/>
      <c r="T19" s="93"/>
    </row>
    <row r="20" spans="1:20" ht="15.5">
      <c r="A20" s="54"/>
      <c r="B20" s="54"/>
      <c r="C20" s="107">
        <v>22</v>
      </c>
      <c r="D20" s="117" t="s">
        <v>20</v>
      </c>
      <c r="E20" s="118">
        <v>479</v>
      </c>
      <c r="F20" s="119">
        <v>105.50104384133611</v>
      </c>
      <c r="G20" s="118"/>
      <c r="H20" s="119"/>
      <c r="I20" s="45"/>
      <c r="J20" s="48"/>
      <c r="K20" s="92"/>
      <c r="L20" s="93"/>
      <c r="M20" s="92"/>
      <c r="N20" s="93"/>
      <c r="O20" s="92"/>
      <c r="P20" s="93"/>
      <c r="Q20" s="92"/>
      <c r="R20" s="93"/>
      <c r="S20" s="92"/>
      <c r="T20" s="93"/>
    </row>
    <row r="21" spans="1:20" ht="15.5">
      <c r="A21" s="54"/>
      <c r="B21" s="54"/>
      <c r="C21" s="107">
        <v>44</v>
      </c>
      <c r="D21" s="117" t="s">
        <v>21</v>
      </c>
      <c r="E21" s="118">
        <v>300</v>
      </c>
      <c r="F21" s="119">
        <v>105.15666666666667</v>
      </c>
      <c r="G21" s="118">
        <v>3</v>
      </c>
      <c r="H21" s="119">
        <v>42</v>
      </c>
      <c r="I21" s="45"/>
      <c r="J21" s="48"/>
      <c r="K21" s="92"/>
      <c r="L21" s="93"/>
      <c r="M21" s="92"/>
      <c r="N21" s="93"/>
      <c r="O21" s="92"/>
      <c r="P21" s="93"/>
      <c r="Q21" s="92"/>
      <c r="R21" s="93"/>
      <c r="S21" s="92"/>
      <c r="T21" s="93"/>
    </row>
    <row r="22" spans="1:20" ht="15.5">
      <c r="A22" s="54"/>
      <c r="B22" s="54"/>
      <c r="C22" s="107">
        <v>50</v>
      </c>
      <c r="D22" s="117" t="s">
        <v>22</v>
      </c>
      <c r="E22" s="118">
        <v>2193</v>
      </c>
      <c r="F22" s="119">
        <v>106.69904240766074</v>
      </c>
      <c r="G22" s="118">
        <v>4</v>
      </c>
      <c r="H22" s="119">
        <v>42</v>
      </c>
      <c r="I22" s="45"/>
      <c r="J22" s="48"/>
      <c r="K22" s="90"/>
      <c r="L22" s="91"/>
      <c r="M22" s="90"/>
      <c r="N22" s="91"/>
      <c r="O22" s="90"/>
      <c r="P22" s="91"/>
      <c r="Q22" s="90"/>
      <c r="R22" s="91"/>
      <c r="S22" s="90"/>
      <c r="T22" s="91"/>
    </row>
    <row r="23" spans="1:20" s="23" customFormat="1" ht="15.5">
      <c r="A23" s="54"/>
      <c r="B23" s="54"/>
      <c r="C23" s="106">
        <v>33</v>
      </c>
      <c r="D23" s="115" t="s">
        <v>86</v>
      </c>
      <c r="E23" s="100">
        <v>1634</v>
      </c>
      <c r="F23" s="116">
        <v>106.09118727050183</v>
      </c>
      <c r="G23" s="100">
        <v>2</v>
      </c>
      <c r="H23" s="116">
        <v>42</v>
      </c>
      <c r="I23" s="35"/>
      <c r="J23" s="55"/>
      <c r="K23" s="92"/>
      <c r="L23" s="93"/>
      <c r="M23" s="92"/>
      <c r="N23" s="93"/>
      <c r="O23" s="92"/>
      <c r="P23" s="93"/>
      <c r="Q23" s="92"/>
      <c r="R23" s="93"/>
      <c r="S23" s="92"/>
      <c r="T23" s="93"/>
    </row>
    <row r="24" spans="1:20" s="23" customFormat="1" ht="15.5">
      <c r="A24" s="54"/>
      <c r="B24" s="54"/>
      <c r="C24" s="106">
        <v>7</v>
      </c>
      <c r="D24" s="115" t="s">
        <v>87</v>
      </c>
      <c r="E24" s="100">
        <v>3275</v>
      </c>
      <c r="F24" s="116">
        <v>104.98381679389313</v>
      </c>
      <c r="G24" s="100">
        <v>6</v>
      </c>
      <c r="H24" s="116">
        <v>37.333333333333336</v>
      </c>
      <c r="I24" s="35"/>
      <c r="J24" s="55"/>
      <c r="K24" s="92"/>
      <c r="L24" s="93"/>
      <c r="M24" s="92"/>
      <c r="N24" s="93"/>
      <c r="O24" s="92"/>
      <c r="P24" s="93"/>
      <c r="Q24" s="92"/>
      <c r="R24" s="93"/>
      <c r="S24" s="92"/>
      <c r="T24" s="93"/>
    </row>
    <row r="25" spans="1:20" s="23" customFormat="1" ht="15.5">
      <c r="A25" s="54"/>
      <c r="B25" s="54"/>
      <c r="C25" s="106"/>
      <c r="D25" s="115" t="s">
        <v>89</v>
      </c>
      <c r="E25" s="100">
        <v>4144</v>
      </c>
      <c r="F25" s="116">
        <v>110.45728764478764</v>
      </c>
      <c r="G25" s="100">
        <v>3</v>
      </c>
      <c r="H25" s="116">
        <v>42</v>
      </c>
      <c r="I25" s="35"/>
      <c r="J25" s="55"/>
      <c r="K25" s="92"/>
      <c r="L25" s="93"/>
      <c r="M25" s="92"/>
      <c r="N25" s="93"/>
      <c r="O25" s="92"/>
      <c r="P25" s="93"/>
      <c r="Q25" s="92"/>
      <c r="R25" s="93"/>
      <c r="S25" s="92"/>
      <c r="T25" s="93"/>
    </row>
    <row r="26" spans="1:20" ht="15.5">
      <c r="A26" s="54"/>
      <c r="B26" s="54"/>
      <c r="C26" s="107">
        <v>35</v>
      </c>
      <c r="D26" s="117" t="s">
        <v>23</v>
      </c>
      <c r="E26" s="118">
        <v>2222</v>
      </c>
      <c r="F26" s="119">
        <v>110.15976597659765</v>
      </c>
      <c r="G26" s="118">
        <v>3</v>
      </c>
      <c r="H26" s="119">
        <v>42</v>
      </c>
      <c r="I26" s="45"/>
      <c r="J26" s="48"/>
      <c r="K26" s="90"/>
      <c r="L26" s="91"/>
      <c r="M26" s="90"/>
      <c r="N26" s="91"/>
      <c r="O26" s="90"/>
      <c r="P26" s="91"/>
      <c r="Q26" s="90"/>
      <c r="R26" s="91"/>
      <c r="S26" s="90"/>
      <c r="T26" s="91"/>
    </row>
    <row r="27" spans="1:20" ht="15.5">
      <c r="A27" s="54"/>
      <c r="B27" s="54"/>
      <c r="C27" s="107">
        <v>38</v>
      </c>
      <c r="D27" s="117" t="s">
        <v>24</v>
      </c>
      <c r="E27" s="118">
        <v>1922</v>
      </c>
      <c r="F27" s="119">
        <v>110.8012486992716</v>
      </c>
      <c r="G27" s="118"/>
      <c r="H27" s="119"/>
      <c r="I27" s="45"/>
      <c r="J27" s="48"/>
      <c r="K27" s="90"/>
      <c r="L27" s="91"/>
      <c r="M27" s="90"/>
      <c r="N27" s="91"/>
      <c r="O27" s="90"/>
      <c r="P27" s="91"/>
      <c r="Q27" s="90"/>
      <c r="R27" s="91"/>
      <c r="S27" s="90"/>
      <c r="T27" s="91"/>
    </row>
    <row r="28" spans="1:20" s="23" customFormat="1" ht="15.5">
      <c r="A28" s="54"/>
      <c r="B28" s="54"/>
      <c r="C28" s="106">
        <v>39</v>
      </c>
      <c r="D28" s="115" t="s">
        <v>90</v>
      </c>
      <c r="E28" s="100">
        <v>1152</v>
      </c>
      <c r="F28" s="116">
        <v>105.1328125</v>
      </c>
      <c r="G28" s="100"/>
      <c r="H28" s="116"/>
      <c r="I28" s="35"/>
      <c r="J28" s="55"/>
      <c r="K28" s="90"/>
      <c r="L28" s="91"/>
      <c r="M28" s="90"/>
      <c r="N28" s="91"/>
      <c r="O28" s="90"/>
      <c r="P28" s="91"/>
      <c r="Q28" s="90"/>
      <c r="R28" s="91"/>
      <c r="S28" s="90"/>
      <c r="T28" s="91"/>
    </row>
    <row r="29" spans="1:20" s="23" customFormat="1" ht="15.5">
      <c r="A29" s="54"/>
      <c r="B29" s="54"/>
      <c r="C29" s="106"/>
      <c r="D29" s="115" t="s">
        <v>91</v>
      </c>
      <c r="E29" s="100">
        <v>4449</v>
      </c>
      <c r="F29" s="116">
        <v>105.96516071027197</v>
      </c>
      <c r="G29" s="100">
        <v>6</v>
      </c>
      <c r="H29" s="116">
        <v>44.333333333333336</v>
      </c>
      <c r="I29" s="35"/>
      <c r="J29" s="55"/>
      <c r="K29" s="92"/>
      <c r="L29" s="93"/>
      <c r="M29" s="92"/>
      <c r="N29" s="93"/>
      <c r="O29" s="92"/>
      <c r="P29" s="93"/>
      <c r="Q29" s="92"/>
      <c r="R29" s="93"/>
      <c r="S29" s="92"/>
      <c r="T29" s="93"/>
    </row>
    <row r="30" spans="1:20" ht="15.5">
      <c r="A30" s="54"/>
      <c r="B30" s="54"/>
      <c r="C30" s="107">
        <v>5</v>
      </c>
      <c r="D30" s="120" t="s">
        <v>25</v>
      </c>
      <c r="E30" s="118">
        <v>272</v>
      </c>
      <c r="F30" s="119">
        <v>107.35294117647059</v>
      </c>
      <c r="G30" s="118"/>
      <c r="H30" s="119"/>
      <c r="I30" s="45"/>
      <c r="J30" s="48"/>
      <c r="K30" s="92"/>
      <c r="L30" s="93"/>
      <c r="M30" s="92"/>
      <c r="N30" s="93"/>
      <c r="O30" s="92"/>
      <c r="P30" s="93"/>
      <c r="Q30" s="92"/>
      <c r="R30" s="93"/>
      <c r="S30" s="92"/>
      <c r="T30" s="93"/>
    </row>
    <row r="31" spans="1:20" ht="15.5">
      <c r="A31" s="54"/>
      <c r="B31" s="54"/>
      <c r="C31" s="107">
        <v>9</v>
      </c>
      <c r="D31" s="120" t="s">
        <v>26</v>
      </c>
      <c r="E31" s="118">
        <v>698</v>
      </c>
      <c r="F31" s="119">
        <v>103.65329512893983</v>
      </c>
      <c r="G31" s="118">
        <v>1</v>
      </c>
      <c r="H31" s="119">
        <v>42</v>
      </c>
      <c r="I31" s="45"/>
      <c r="J31" s="48"/>
      <c r="K31" s="90"/>
      <c r="L31" s="91"/>
      <c r="M31" s="90"/>
      <c r="N31" s="91"/>
      <c r="O31" s="90"/>
      <c r="P31" s="91"/>
      <c r="Q31" s="90"/>
      <c r="R31" s="91"/>
      <c r="S31" s="90"/>
      <c r="T31" s="91"/>
    </row>
    <row r="32" spans="1:20" ht="15.5">
      <c r="A32" s="54"/>
      <c r="B32" s="54"/>
      <c r="C32" s="107">
        <v>24</v>
      </c>
      <c r="D32" s="117" t="s">
        <v>27</v>
      </c>
      <c r="E32" s="118">
        <v>750</v>
      </c>
      <c r="F32" s="119">
        <v>105.636</v>
      </c>
      <c r="G32" s="118">
        <v>1</v>
      </c>
      <c r="H32" s="119">
        <v>56</v>
      </c>
      <c r="I32" s="45"/>
      <c r="J32" s="48"/>
      <c r="K32" s="90"/>
      <c r="L32" s="91"/>
      <c r="M32" s="90"/>
      <c r="N32" s="91"/>
      <c r="O32" s="90"/>
      <c r="P32" s="91"/>
      <c r="Q32" s="90"/>
      <c r="R32" s="91"/>
      <c r="S32" s="90"/>
      <c r="T32" s="91"/>
    </row>
    <row r="33" spans="1:20" ht="15.5">
      <c r="A33" s="54"/>
      <c r="B33" s="54"/>
      <c r="C33" s="107">
        <v>34</v>
      </c>
      <c r="D33" s="117" t="s">
        <v>28</v>
      </c>
      <c r="E33" s="118">
        <v>277</v>
      </c>
      <c r="F33" s="119">
        <v>107.30324909747293</v>
      </c>
      <c r="G33" s="118"/>
      <c r="H33" s="119"/>
      <c r="I33" s="45"/>
      <c r="J33" s="48"/>
      <c r="K33" s="92"/>
      <c r="L33" s="93"/>
      <c r="M33" s="92"/>
      <c r="N33" s="93"/>
      <c r="O33" s="92"/>
      <c r="P33" s="93"/>
      <c r="Q33" s="92"/>
      <c r="R33" s="93"/>
      <c r="S33" s="92"/>
      <c r="T33" s="93"/>
    </row>
    <row r="34" spans="1:20" ht="15.5">
      <c r="A34" s="54"/>
      <c r="B34" s="54"/>
      <c r="C34" s="107">
        <v>37</v>
      </c>
      <c r="D34" s="117" t="s">
        <v>29</v>
      </c>
      <c r="E34" s="118">
        <v>654</v>
      </c>
      <c r="F34" s="119">
        <v>107.36085626911316</v>
      </c>
      <c r="G34" s="118">
        <v>1</v>
      </c>
      <c r="H34" s="119">
        <v>42</v>
      </c>
      <c r="I34" s="45"/>
      <c r="J34" s="48"/>
      <c r="K34" s="92"/>
      <c r="L34" s="93"/>
      <c r="M34" s="92"/>
      <c r="N34" s="93"/>
      <c r="O34" s="92"/>
      <c r="P34" s="93"/>
      <c r="Q34" s="92"/>
      <c r="R34" s="93"/>
      <c r="S34" s="92"/>
      <c r="T34" s="93"/>
    </row>
    <row r="35" spans="1:20" ht="15.5">
      <c r="A35" s="54"/>
      <c r="B35" s="54"/>
      <c r="C35" s="107">
        <v>40</v>
      </c>
      <c r="D35" s="117" t="s">
        <v>30</v>
      </c>
      <c r="E35" s="118">
        <v>331</v>
      </c>
      <c r="F35" s="119">
        <v>106.19033232628399</v>
      </c>
      <c r="G35" s="118"/>
      <c r="H35" s="119"/>
      <c r="I35" s="45"/>
      <c r="J35" s="48"/>
      <c r="K35" s="92"/>
      <c r="L35" s="93"/>
      <c r="M35" s="92"/>
      <c r="N35" s="93"/>
      <c r="O35" s="92"/>
      <c r="P35" s="93"/>
      <c r="Q35" s="92"/>
      <c r="R35" s="93"/>
      <c r="S35" s="92"/>
      <c r="T35" s="93"/>
    </row>
    <row r="36" spans="1:20" ht="15.5">
      <c r="A36" s="54"/>
      <c r="B36" s="54"/>
      <c r="C36" s="107">
        <v>42</v>
      </c>
      <c r="D36" s="117" t="s">
        <v>31</v>
      </c>
      <c r="E36" s="118">
        <v>164</v>
      </c>
      <c r="F36" s="119">
        <v>103.86585365853658</v>
      </c>
      <c r="G36" s="118"/>
      <c r="H36" s="119"/>
      <c r="I36" s="45"/>
      <c r="J36" s="48"/>
      <c r="K36" s="92"/>
      <c r="L36" s="93"/>
      <c r="M36" s="92"/>
      <c r="N36" s="93"/>
      <c r="O36" s="92"/>
      <c r="P36" s="93"/>
      <c r="Q36" s="92"/>
      <c r="R36" s="93"/>
      <c r="S36" s="92"/>
      <c r="T36" s="93"/>
    </row>
    <row r="37" spans="1:20" ht="15.5">
      <c r="A37" s="54"/>
      <c r="B37" s="54"/>
      <c r="C37" s="107">
        <v>47</v>
      </c>
      <c r="D37" s="117" t="s">
        <v>32</v>
      </c>
      <c r="E37" s="118">
        <v>1052</v>
      </c>
      <c r="F37" s="119">
        <v>105.9096958174905</v>
      </c>
      <c r="G37" s="118">
        <v>3</v>
      </c>
      <c r="H37" s="119">
        <v>42</v>
      </c>
      <c r="I37" s="45"/>
      <c r="J37" s="48"/>
      <c r="K37" s="92"/>
      <c r="L37" s="93"/>
      <c r="M37" s="92"/>
      <c r="N37" s="93"/>
      <c r="O37" s="92"/>
      <c r="P37" s="93"/>
      <c r="Q37" s="92"/>
      <c r="R37" s="93"/>
      <c r="S37" s="92"/>
      <c r="T37" s="93"/>
    </row>
    <row r="38" spans="1:20" ht="15.5">
      <c r="A38" s="54"/>
      <c r="B38" s="54"/>
      <c r="C38" s="107">
        <v>49</v>
      </c>
      <c r="D38" s="117" t="s">
        <v>33</v>
      </c>
      <c r="E38" s="118">
        <v>251</v>
      </c>
      <c r="F38" s="119">
        <v>108.06772908366534</v>
      </c>
      <c r="G38" s="118"/>
      <c r="H38" s="119"/>
      <c r="I38" s="45"/>
      <c r="J38" s="48"/>
      <c r="K38" s="92"/>
      <c r="L38" s="93"/>
      <c r="M38" s="92"/>
      <c r="N38" s="93"/>
      <c r="O38" s="92"/>
      <c r="P38" s="93"/>
      <c r="Q38" s="92"/>
      <c r="R38" s="93"/>
      <c r="S38" s="92"/>
      <c r="T38" s="93"/>
    </row>
    <row r="39" spans="1:20" s="23" customFormat="1" ht="15.5">
      <c r="A39" s="54"/>
      <c r="B39" s="54"/>
      <c r="C39" s="106"/>
      <c r="D39" s="115" t="s">
        <v>92</v>
      </c>
      <c r="E39" s="100">
        <v>4619</v>
      </c>
      <c r="F39" s="116">
        <v>108.75947174713141</v>
      </c>
      <c r="G39" s="100">
        <v>10</v>
      </c>
      <c r="H39" s="116">
        <v>43.4</v>
      </c>
      <c r="I39" s="35"/>
      <c r="J39" s="55"/>
      <c r="K39" s="92"/>
      <c r="L39" s="93"/>
      <c r="M39" s="92"/>
      <c r="N39" s="93"/>
      <c r="O39" s="92"/>
      <c r="P39" s="93"/>
      <c r="Q39" s="92"/>
      <c r="R39" s="93"/>
      <c r="S39" s="92"/>
      <c r="T39" s="93"/>
    </row>
    <row r="40" spans="1:20" ht="15.5">
      <c r="A40" s="54"/>
      <c r="B40" s="54"/>
      <c r="C40" s="107">
        <v>2</v>
      </c>
      <c r="D40" s="117" t="s">
        <v>34</v>
      </c>
      <c r="E40" s="118">
        <v>891</v>
      </c>
      <c r="F40" s="119">
        <v>109.94051627384961</v>
      </c>
      <c r="G40" s="118">
        <v>2</v>
      </c>
      <c r="H40" s="119">
        <v>42</v>
      </c>
      <c r="I40" s="45"/>
      <c r="J40" s="48"/>
      <c r="K40" s="92"/>
      <c r="L40" s="93"/>
      <c r="M40" s="92"/>
      <c r="N40" s="93"/>
      <c r="O40" s="92"/>
      <c r="P40" s="93"/>
      <c r="Q40" s="92"/>
      <c r="R40" s="93"/>
      <c r="S40" s="92"/>
      <c r="T40" s="93"/>
    </row>
    <row r="41" spans="1:20" ht="15.5">
      <c r="A41" s="54"/>
      <c r="B41" s="54"/>
      <c r="C41" s="107">
        <v>13</v>
      </c>
      <c r="D41" s="117" t="s">
        <v>35</v>
      </c>
      <c r="E41" s="118">
        <v>1060</v>
      </c>
      <c r="F41" s="119">
        <v>110.00943396226415</v>
      </c>
      <c r="G41" s="118">
        <v>2</v>
      </c>
      <c r="H41" s="119">
        <v>42</v>
      </c>
      <c r="I41" s="45"/>
      <c r="J41" s="48"/>
      <c r="K41" s="92"/>
      <c r="L41" s="93"/>
      <c r="M41" s="92"/>
      <c r="N41" s="93"/>
      <c r="O41" s="92"/>
      <c r="P41" s="93"/>
      <c r="Q41" s="92"/>
      <c r="R41" s="93"/>
      <c r="S41" s="92"/>
      <c r="T41" s="93"/>
    </row>
    <row r="42" spans="1:20" ht="15.5">
      <c r="A42" s="54"/>
      <c r="B42" s="54"/>
      <c r="C42" s="107">
        <v>16</v>
      </c>
      <c r="D42" s="117" t="s">
        <v>36</v>
      </c>
      <c r="E42" s="118">
        <v>426</v>
      </c>
      <c r="F42" s="118">
        <v>107.17370892018779</v>
      </c>
      <c r="G42" s="118"/>
      <c r="H42" s="119"/>
      <c r="I42" s="45"/>
      <c r="J42" s="48"/>
      <c r="K42" s="90"/>
      <c r="L42" s="91"/>
      <c r="M42" s="90"/>
      <c r="N42" s="91"/>
      <c r="O42" s="90"/>
      <c r="P42" s="91"/>
      <c r="Q42" s="90"/>
      <c r="R42" s="91"/>
      <c r="S42" s="90"/>
      <c r="T42" s="91"/>
    </row>
    <row r="43" spans="1:20" ht="15.5">
      <c r="A43" s="54"/>
      <c r="B43" s="54"/>
      <c r="C43" s="107">
        <v>19</v>
      </c>
      <c r="D43" s="117" t="s">
        <v>37</v>
      </c>
      <c r="E43" s="118">
        <v>583</v>
      </c>
      <c r="F43" s="119">
        <v>107.24699828473413</v>
      </c>
      <c r="G43" s="118">
        <v>1</v>
      </c>
      <c r="H43" s="119">
        <v>42</v>
      </c>
      <c r="I43" s="45"/>
      <c r="J43" s="48"/>
      <c r="K43" s="92"/>
      <c r="L43" s="93"/>
      <c r="M43" s="92"/>
      <c r="N43" s="93"/>
      <c r="O43" s="92"/>
      <c r="P43" s="93"/>
      <c r="Q43" s="92"/>
      <c r="R43" s="93"/>
      <c r="S43" s="92"/>
      <c r="T43" s="93"/>
    </row>
    <row r="44" spans="1:20" ht="15.5">
      <c r="A44" s="54"/>
      <c r="B44" s="54"/>
      <c r="C44" s="107">
        <v>45</v>
      </c>
      <c r="D44" s="117" t="s">
        <v>38</v>
      </c>
      <c r="E44" s="118">
        <v>1659</v>
      </c>
      <c r="F44" s="119">
        <v>108.26522001205545</v>
      </c>
      <c r="G44" s="118">
        <v>5</v>
      </c>
      <c r="H44" s="119">
        <v>44.8</v>
      </c>
      <c r="I44" s="45"/>
      <c r="J44" s="48"/>
      <c r="K44" s="92"/>
      <c r="L44" s="93"/>
      <c r="M44" s="92"/>
      <c r="N44" s="93"/>
      <c r="O44" s="92"/>
      <c r="P44" s="93"/>
      <c r="Q44" s="92"/>
      <c r="R44" s="93"/>
      <c r="S44" s="92"/>
      <c r="T44" s="93"/>
    </row>
    <row r="45" spans="1:20" s="23" customFormat="1" ht="15.5">
      <c r="A45" s="54"/>
      <c r="B45" s="54"/>
      <c r="C45" s="106"/>
      <c r="D45" s="115" t="s">
        <v>54</v>
      </c>
      <c r="E45" s="100">
        <v>18792</v>
      </c>
      <c r="F45" s="116">
        <v>108.16118561089826</v>
      </c>
      <c r="G45" s="100">
        <v>40</v>
      </c>
      <c r="H45" s="116">
        <v>42.85</v>
      </c>
      <c r="I45" s="35"/>
      <c r="J45" s="55"/>
      <c r="K45" s="92"/>
      <c r="L45" s="93"/>
      <c r="M45" s="92"/>
      <c r="N45" s="93"/>
      <c r="O45" s="92"/>
      <c r="P45" s="93"/>
      <c r="Q45" s="92"/>
      <c r="R45" s="93"/>
      <c r="S45" s="92"/>
      <c r="T45" s="93"/>
    </row>
    <row r="46" spans="1:20" ht="15.5">
      <c r="A46" s="54"/>
      <c r="B46" s="54"/>
      <c r="C46" s="107">
        <v>8</v>
      </c>
      <c r="D46" s="117" t="s">
        <v>39</v>
      </c>
      <c r="E46" s="118">
        <v>14092</v>
      </c>
      <c r="F46" s="119">
        <v>108.3534629577065</v>
      </c>
      <c r="G46" s="118">
        <v>30</v>
      </c>
      <c r="H46" s="119">
        <v>42.666666666666664</v>
      </c>
      <c r="I46" s="45"/>
      <c r="J46" s="48"/>
      <c r="K46" s="92"/>
      <c r="L46" s="93"/>
      <c r="M46" s="92"/>
      <c r="N46" s="93"/>
      <c r="O46" s="92"/>
      <c r="P46" s="93"/>
      <c r="Q46" s="92"/>
      <c r="R46" s="93"/>
      <c r="S46" s="92"/>
      <c r="T46" s="93"/>
    </row>
    <row r="47" spans="1:20" ht="15.5">
      <c r="A47" s="54"/>
      <c r="B47" s="54"/>
      <c r="C47" s="107">
        <v>17</v>
      </c>
      <c r="D47" s="117" t="s">
        <v>75</v>
      </c>
      <c r="E47" s="118">
        <v>1889</v>
      </c>
      <c r="F47" s="119">
        <v>107.64425622022235</v>
      </c>
      <c r="G47" s="118">
        <v>4</v>
      </c>
      <c r="H47" s="119">
        <v>42</v>
      </c>
      <c r="I47" s="45"/>
      <c r="J47" s="48"/>
      <c r="K47" s="92"/>
      <c r="L47" s="93"/>
      <c r="M47" s="92"/>
      <c r="N47" s="93"/>
      <c r="O47" s="92"/>
      <c r="P47" s="93"/>
      <c r="Q47" s="92"/>
      <c r="R47" s="93"/>
      <c r="S47" s="92"/>
      <c r="T47" s="93"/>
    </row>
    <row r="48" spans="1:20" ht="15.5">
      <c r="A48" s="54"/>
      <c r="B48" s="54"/>
      <c r="C48" s="107">
        <v>25</v>
      </c>
      <c r="D48" s="117" t="s">
        <v>76</v>
      </c>
      <c r="E48" s="118">
        <v>971</v>
      </c>
      <c r="F48" s="119">
        <v>107.33985581874356</v>
      </c>
      <c r="G48" s="118">
        <v>2</v>
      </c>
      <c r="H48" s="119">
        <v>49</v>
      </c>
      <c r="I48" s="45"/>
      <c r="J48" s="48"/>
      <c r="K48" s="90"/>
      <c r="L48" s="91"/>
      <c r="M48" s="90"/>
      <c r="N48" s="91"/>
      <c r="O48" s="90"/>
      <c r="P48" s="91"/>
      <c r="Q48" s="90"/>
      <c r="R48" s="91"/>
      <c r="S48" s="90"/>
      <c r="T48" s="91"/>
    </row>
    <row r="49" spans="1:20" ht="15.5">
      <c r="A49" s="54"/>
      <c r="B49" s="54"/>
      <c r="C49" s="107">
        <v>43</v>
      </c>
      <c r="D49" s="117" t="s">
        <v>40</v>
      </c>
      <c r="E49" s="118">
        <v>1840</v>
      </c>
      <c r="F49" s="119">
        <v>107.65271739130435</v>
      </c>
      <c r="G49" s="118">
        <v>4</v>
      </c>
      <c r="H49" s="119">
        <v>42</v>
      </c>
      <c r="I49" s="45"/>
      <c r="J49" s="48"/>
      <c r="K49" s="92"/>
      <c r="L49" s="93"/>
      <c r="M49" s="92"/>
      <c r="N49" s="93"/>
      <c r="O49" s="92"/>
      <c r="P49" s="93"/>
      <c r="Q49" s="92"/>
      <c r="R49" s="93"/>
      <c r="S49" s="92"/>
      <c r="T49" s="93"/>
    </row>
    <row r="50" spans="1:20" s="23" customFormat="1" ht="15.5">
      <c r="A50" s="54"/>
      <c r="B50" s="54"/>
      <c r="C50" s="106"/>
      <c r="D50" s="115" t="s">
        <v>56</v>
      </c>
      <c r="E50" s="100">
        <v>2460</v>
      </c>
      <c r="F50" s="116">
        <v>109.54878048780488</v>
      </c>
      <c r="G50" s="100">
        <v>3</v>
      </c>
      <c r="H50" s="116">
        <v>42</v>
      </c>
      <c r="I50" s="35"/>
      <c r="J50" s="55"/>
      <c r="K50" s="92"/>
      <c r="L50" s="93"/>
      <c r="M50" s="92"/>
      <c r="N50" s="93"/>
      <c r="O50" s="92"/>
      <c r="P50" s="93"/>
      <c r="Q50" s="92"/>
      <c r="R50" s="93"/>
      <c r="S50" s="92"/>
      <c r="T50" s="93"/>
    </row>
    <row r="51" spans="1:20" ht="15.5">
      <c r="A51" s="54"/>
      <c r="B51" s="54"/>
      <c r="C51" s="107">
        <v>6</v>
      </c>
      <c r="D51" s="117" t="s">
        <v>41</v>
      </c>
      <c r="E51" s="118">
        <v>1645</v>
      </c>
      <c r="F51" s="119">
        <v>110.04498480243161</v>
      </c>
      <c r="G51" s="118"/>
      <c r="H51" s="119"/>
      <c r="I51" s="45"/>
      <c r="J51" s="48"/>
      <c r="K51" s="92"/>
      <c r="L51" s="93"/>
      <c r="M51" s="92"/>
      <c r="N51" s="93"/>
      <c r="O51" s="92"/>
      <c r="P51" s="93"/>
      <c r="Q51" s="92"/>
      <c r="R51" s="93"/>
      <c r="S51" s="92"/>
      <c r="T51" s="93"/>
    </row>
    <row r="52" spans="1:20" ht="15.5">
      <c r="A52" s="54"/>
      <c r="B52" s="54"/>
      <c r="C52" s="107">
        <v>10</v>
      </c>
      <c r="D52" s="117" t="s">
        <v>42</v>
      </c>
      <c r="E52" s="118">
        <v>815</v>
      </c>
      <c r="F52" s="119">
        <v>108.54723926380368</v>
      </c>
      <c r="G52" s="118">
        <v>3</v>
      </c>
      <c r="H52" s="119">
        <v>42</v>
      </c>
      <c r="I52" s="45"/>
      <c r="J52" s="48"/>
      <c r="K52" s="92"/>
      <c r="L52" s="93"/>
      <c r="M52" s="92"/>
      <c r="N52" s="93"/>
      <c r="O52" s="92"/>
      <c r="P52" s="93"/>
      <c r="Q52" s="92"/>
      <c r="R52" s="93"/>
      <c r="S52" s="92"/>
      <c r="T52" s="93"/>
    </row>
    <row r="53" spans="1:20" s="23" customFormat="1" ht="15.5">
      <c r="A53" s="54"/>
      <c r="B53" s="54"/>
      <c r="C53" s="106"/>
      <c r="D53" s="115" t="s">
        <v>57</v>
      </c>
      <c r="E53" s="100">
        <v>5062</v>
      </c>
      <c r="F53" s="116">
        <v>106.55195574871593</v>
      </c>
      <c r="G53" s="100">
        <v>8</v>
      </c>
      <c r="H53" s="116">
        <v>40</v>
      </c>
      <c r="I53" s="35"/>
      <c r="J53" s="55"/>
      <c r="K53" s="90"/>
      <c r="L53" s="91"/>
      <c r="M53" s="90"/>
      <c r="N53" s="91"/>
      <c r="O53" s="90"/>
      <c r="P53" s="91"/>
      <c r="Q53" s="90"/>
      <c r="R53" s="91"/>
      <c r="S53" s="90"/>
      <c r="T53" s="91"/>
    </row>
    <row r="54" spans="1:20" ht="15.5">
      <c r="A54" s="54"/>
      <c r="B54" s="54"/>
      <c r="C54" s="107">
        <v>15</v>
      </c>
      <c r="D54" s="117" t="s">
        <v>79</v>
      </c>
      <c r="E54" s="118">
        <v>2205</v>
      </c>
      <c r="F54" s="119">
        <v>106.25895691609978</v>
      </c>
      <c r="G54" s="118">
        <v>3</v>
      </c>
      <c r="H54" s="119">
        <v>46.666666666666664</v>
      </c>
      <c r="I54" s="45"/>
      <c r="J54" s="48"/>
      <c r="K54" s="92"/>
      <c r="L54" s="93"/>
      <c r="M54" s="92"/>
      <c r="N54" s="93"/>
      <c r="O54" s="92"/>
      <c r="P54" s="93"/>
      <c r="Q54" s="92"/>
      <c r="R54" s="93"/>
      <c r="S54" s="92"/>
      <c r="T54" s="93"/>
    </row>
    <row r="55" spans="1:20" ht="15.5">
      <c r="A55" s="54"/>
      <c r="B55" s="54"/>
      <c r="C55" s="107">
        <v>27</v>
      </c>
      <c r="D55" s="117" t="s">
        <v>43</v>
      </c>
      <c r="E55" s="118">
        <v>577</v>
      </c>
      <c r="F55" s="119">
        <v>105.65337954939342</v>
      </c>
      <c r="G55" s="118">
        <v>1</v>
      </c>
      <c r="H55" s="119">
        <v>42</v>
      </c>
      <c r="I55" s="45"/>
      <c r="J55" s="48"/>
      <c r="K55" s="92"/>
      <c r="L55" s="93"/>
      <c r="M55" s="92"/>
      <c r="N55" s="93"/>
      <c r="O55" s="92"/>
      <c r="P55" s="93"/>
      <c r="Q55" s="92"/>
      <c r="R55" s="93"/>
      <c r="S55" s="92"/>
      <c r="T55" s="93"/>
    </row>
    <row r="56" spans="1:20" ht="15.5">
      <c r="A56" s="54"/>
      <c r="B56" s="54"/>
      <c r="C56" s="107">
        <v>32</v>
      </c>
      <c r="D56" s="117" t="s">
        <v>80</v>
      </c>
      <c r="E56" s="118">
        <v>450</v>
      </c>
      <c r="F56" s="119">
        <v>107.16</v>
      </c>
      <c r="G56" s="118"/>
      <c r="H56" s="119"/>
      <c r="I56" s="45"/>
      <c r="J56" s="48"/>
      <c r="K56" s="90"/>
      <c r="L56" s="91"/>
      <c r="M56" s="90"/>
      <c r="N56" s="91"/>
      <c r="O56" s="90"/>
      <c r="P56" s="91"/>
      <c r="Q56" s="90"/>
      <c r="R56" s="91"/>
      <c r="S56" s="90"/>
      <c r="T56" s="91"/>
    </row>
    <row r="57" spans="1:20" ht="15.5">
      <c r="A57" s="54"/>
      <c r="B57" s="54"/>
      <c r="C57" s="107">
        <v>36</v>
      </c>
      <c r="D57" s="117" t="s">
        <v>44</v>
      </c>
      <c r="E57" s="118">
        <v>1830</v>
      </c>
      <c r="F57" s="119">
        <v>107.03879781420765</v>
      </c>
      <c r="G57" s="118">
        <v>4</v>
      </c>
      <c r="H57" s="119">
        <v>34.5</v>
      </c>
      <c r="I57" s="45"/>
      <c r="J57" s="48"/>
      <c r="K57" s="92"/>
      <c r="L57" s="93"/>
      <c r="M57" s="92"/>
      <c r="N57" s="93"/>
      <c r="O57" s="92"/>
      <c r="P57" s="93"/>
      <c r="Q57" s="92"/>
      <c r="R57" s="93"/>
      <c r="S57" s="92"/>
      <c r="T57" s="93"/>
    </row>
    <row r="58" spans="1:20" s="23" customFormat="1" ht="15.5">
      <c r="A58" s="54"/>
      <c r="B58" s="54"/>
      <c r="C58" s="106">
        <v>28</v>
      </c>
      <c r="D58" s="115" t="s">
        <v>93</v>
      </c>
      <c r="E58" s="100">
        <v>18563</v>
      </c>
      <c r="F58" s="116">
        <v>107.78909658999085</v>
      </c>
      <c r="G58" s="100">
        <v>36</v>
      </c>
      <c r="H58" s="116">
        <v>42.166666666666664</v>
      </c>
      <c r="I58" s="35"/>
      <c r="J58" s="55"/>
      <c r="K58" s="92"/>
      <c r="L58" s="93"/>
      <c r="M58" s="92"/>
      <c r="N58" s="93"/>
      <c r="O58" s="92"/>
      <c r="P58" s="93"/>
      <c r="Q58" s="92"/>
      <c r="R58" s="93"/>
      <c r="S58" s="92"/>
      <c r="T58" s="93"/>
    </row>
    <row r="59" spans="1:20" s="23" customFormat="1" ht="15.5">
      <c r="A59" s="54"/>
      <c r="B59" s="54"/>
      <c r="C59" s="106">
        <v>30</v>
      </c>
      <c r="D59" s="115" t="s">
        <v>94</v>
      </c>
      <c r="E59" s="100">
        <v>4038</v>
      </c>
      <c r="F59" s="116">
        <v>109.43090638930164</v>
      </c>
      <c r="G59" s="100">
        <v>9</v>
      </c>
      <c r="H59" s="116">
        <v>42</v>
      </c>
      <c r="I59" s="35"/>
      <c r="J59" s="55"/>
      <c r="K59" s="92"/>
      <c r="L59" s="93"/>
      <c r="M59" s="92"/>
      <c r="N59" s="93"/>
      <c r="O59" s="92"/>
      <c r="P59" s="93"/>
      <c r="Q59" s="92"/>
      <c r="R59" s="93"/>
      <c r="S59" s="92"/>
      <c r="T59" s="93"/>
    </row>
    <row r="60" spans="1:20" s="23" customFormat="1" ht="15.5">
      <c r="A60" s="54"/>
      <c r="B60" s="54"/>
      <c r="C60" s="106">
        <v>31</v>
      </c>
      <c r="D60" s="115" t="s">
        <v>60</v>
      </c>
      <c r="E60" s="100">
        <v>1620</v>
      </c>
      <c r="F60" s="116">
        <v>104.73827160493828</v>
      </c>
      <c r="G60" s="100">
        <v>2</v>
      </c>
      <c r="H60" s="116">
        <v>42</v>
      </c>
      <c r="I60" s="35"/>
      <c r="J60" s="55"/>
      <c r="K60" s="92"/>
      <c r="L60" s="93"/>
      <c r="M60" s="92"/>
      <c r="N60" s="93"/>
      <c r="O60" s="92"/>
      <c r="P60" s="93"/>
      <c r="Q60" s="92"/>
      <c r="R60" s="93"/>
      <c r="S60" s="92"/>
      <c r="T60" s="93"/>
    </row>
    <row r="61" spans="1:20" s="23" customFormat="1" ht="15.5">
      <c r="A61" s="54"/>
      <c r="B61" s="54"/>
      <c r="C61" s="106">
        <v>26</v>
      </c>
      <c r="D61" s="115" t="s">
        <v>62</v>
      </c>
      <c r="E61" s="100">
        <v>684</v>
      </c>
      <c r="F61" s="116">
        <v>105.33479532163743</v>
      </c>
      <c r="G61" s="100">
        <v>2</v>
      </c>
      <c r="H61" s="116">
        <v>42</v>
      </c>
      <c r="I61" s="35"/>
      <c r="J61" s="55"/>
      <c r="K61" s="90"/>
      <c r="L61" s="91"/>
      <c r="M61" s="90"/>
      <c r="N61" s="91"/>
      <c r="O61" s="90"/>
      <c r="P61" s="91"/>
      <c r="Q61" s="90"/>
      <c r="R61" s="91"/>
      <c r="S61" s="90"/>
      <c r="T61" s="91"/>
    </row>
    <row r="62" spans="1:20" s="23" customFormat="1" ht="15.5">
      <c r="A62" s="54"/>
      <c r="B62" s="54"/>
      <c r="C62" s="106"/>
      <c r="D62" s="115" t="s">
        <v>95</v>
      </c>
      <c r="E62" s="100">
        <v>11175</v>
      </c>
      <c r="F62" s="116">
        <v>108.03668903803133</v>
      </c>
      <c r="G62" s="100">
        <v>34</v>
      </c>
      <c r="H62" s="116">
        <v>42</v>
      </c>
      <c r="I62" s="35"/>
      <c r="J62" s="55"/>
      <c r="K62" s="90"/>
      <c r="L62" s="91"/>
      <c r="M62" s="90"/>
      <c r="N62" s="91"/>
      <c r="O62" s="90"/>
      <c r="P62" s="91"/>
      <c r="Q62" s="90"/>
      <c r="R62" s="91"/>
      <c r="S62" s="90"/>
      <c r="T62" s="91"/>
    </row>
    <row r="63" spans="1:20" ht="15.5">
      <c r="A63" s="54"/>
      <c r="B63" s="54"/>
      <c r="C63" s="107">
        <v>3</v>
      </c>
      <c r="D63" s="117" t="s">
        <v>77</v>
      </c>
      <c r="E63" s="118">
        <v>3955</v>
      </c>
      <c r="F63" s="119">
        <v>108.81694058154235</v>
      </c>
      <c r="G63" s="118">
        <v>13</v>
      </c>
      <c r="H63" s="119">
        <v>42</v>
      </c>
      <c r="I63" s="45"/>
      <c r="J63" s="48"/>
      <c r="K63" s="90"/>
      <c r="L63" s="91"/>
      <c r="M63" s="90"/>
      <c r="N63" s="91"/>
      <c r="O63" s="90"/>
      <c r="P63" s="91"/>
      <c r="Q63" s="90"/>
      <c r="R63" s="91"/>
      <c r="S63" s="90"/>
      <c r="T63" s="91"/>
    </row>
    <row r="64" spans="1:20" ht="15.75" customHeight="1">
      <c r="A64" s="54"/>
      <c r="B64" s="54"/>
      <c r="C64" s="107">
        <v>12</v>
      </c>
      <c r="D64" s="117" t="s">
        <v>78</v>
      </c>
      <c r="E64" s="118">
        <v>1314</v>
      </c>
      <c r="F64" s="119">
        <v>108.00913242009132</v>
      </c>
      <c r="G64" s="118">
        <v>1</v>
      </c>
      <c r="H64" s="119">
        <v>42</v>
      </c>
      <c r="I64" s="45"/>
      <c r="J64" s="48"/>
      <c r="K64" s="90"/>
      <c r="L64" s="91"/>
      <c r="M64" s="90"/>
      <c r="N64" s="91"/>
      <c r="O64" s="90"/>
      <c r="P64" s="91"/>
      <c r="Q64" s="90"/>
      <c r="R64" s="91"/>
      <c r="S64" s="90"/>
      <c r="T64" s="91"/>
    </row>
    <row r="65" spans="1:20" ht="15.5">
      <c r="A65" s="54"/>
      <c r="B65" s="54"/>
      <c r="C65" s="107">
        <v>46</v>
      </c>
      <c r="D65" s="117" t="s">
        <v>45</v>
      </c>
      <c r="E65" s="118">
        <v>5906</v>
      </c>
      <c r="F65" s="119">
        <v>107.52031832035219</v>
      </c>
      <c r="G65" s="118">
        <v>20</v>
      </c>
      <c r="H65" s="119">
        <v>42</v>
      </c>
      <c r="I65" s="45"/>
      <c r="J65" s="48"/>
      <c r="K65" s="90"/>
      <c r="L65" s="91"/>
      <c r="M65" s="90"/>
      <c r="N65" s="91"/>
      <c r="O65" s="90"/>
      <c r="P65" s="91"/>
      <c r="Q65" s="90"/>
      <c r="R65" s="91"/>
      <c r="S65" s="90"/>
      <c r="T65" s="91"/>
    </row>
    <row r="66" spans="1:20" s="23" customFormat="1" ht="15.5">
      <c r="A66" s="54"/>
      <c r="B66" s="54"/>
      <c r="C66" s="106"/>
      <c r="D66" s="115" t="s">
        <v>61</v>
      </c>
      <c r="E66" s="100">
        <v>5075</v>
      </c>
      <c r="F66" s="116">
        <v>103.10640394088669</v>
      </c>
      <c r="G66" s="100">
        <v>8</v>
      </c>
      <c r="H66" s="116">
        <v>45.5</v>
      </c>
      <c r="I66" s="35"/>
      <c r="J66" s="55"/>
      <c r="K66" s="92"/>
      <c r="L66" s="93"/>
      <c r="M66" s="92"/>
      <c r="N66" s="93"/>
      <c r="O66" s="92"/>
      <c r="P66" s="93"/>
      <c r="Q66" s="92"/>
      <c r="R66" s="93"/>
      <c r="S66" s="92"/>
      <c r="T66" s="93"/>
    </row>
    <row r="67" spans="1:20" ht="15.5">
      <c r="A67" s="54"/>
      <c r="B67" s="54"/>
      <c r="C67" s="107">
        <v>1</v>
      </c>
      <c r="D67" s="117" t="s">
        <v>81</v>
      </c>
      <c r="E67" s="118">
        <v>701</v>
      </c>
      <c r="F67" s="119">
        <v>103.62196861626248</v>
      </c>
      <c r="G67" s="118">
        <v>1</v>
      </c>
      <c r="H67" s="119">
        <v>56</v>
      </c>
      <c r="I67" s="45"/>
      <c r="J67" s="48"/>
      <c r="K67" s="92"/>
      <c r="L67" s="93"/>
      <c r="M67" s="92"/>
      <c r="N67" s="93"/>
      <c r="O67" s="92"/>
      <c r="P67" s="93"/>
      <c r="Q67" s="92"/>
      <c r="R67" s="93"/>
      <c r="S67" s="92"/>
      <c r="T67" s="93"/>
    </row>
    <row r="68" spans="1:20" ht="15.5">
      <c r="A68" s="54"/>
      <c r="B68" s="54"/>
      <c r="C68" s="107">
        <v>20</v>
      </c>
      <c r="D68" s="117" t="s">
        <v>82</v>
      </c>
      <c r="E68" s="118">
        <v>1901</v>
      </c>
      <c r="F68" s="119">
        <v>103.66543924250395</v>
      </c>
      <c r="G68" s="118">
        <v>1</v>
      </c>
      <c r="H68" s="119">
        <v>42</v>
      </c>
      <c r="I68" s="45"/>
      <c r="J68" s="48"/>
      <c r="K68" s="92"/>
      <c r="L68" s="93"/>
      <c r="M68" s="92"/>
      <c r="N68" s="93"/>
      <c r="O68" s="92"/>
      <c r="P68" s="93"/>
      <c r="Q68" s="92"/>
      <c r="R68" s="93"/>
      <c r="S68" s="92"/>
      <c r="T68" s="93"/>
    </row>
    <row r="69" spans="1:20" ht="15.5">
      <c r="A69" s="54"/>
      <c r="B69" s="54"/>
      <c r="C69" s="107">
        <v>48</v>
      </c>
      <c r="D69" s="117" t="s">
        <v>83</v>
      </c>
      <c r="E69" s="118">
        <v>2473</v>
      </c>
      <c r="F69" s="119">
        <v>102.53052972098665</v>
      </c>
      <c r="G69" s="118">
        <v>6</v>
      </c>
      <c r="H69" s="119">
        <v>44.333333333333336</v>
      </c>
      <c r="I69" s="45"/>
      <c r="J69" s="48"/>
      <c r="K69" s="90"/>
      <c r="L69" s="91"/>
      <c r="M69" s="90"/>
      <c r="N69" s="91"/>
      <c r="O69" s="90"/>
      <c r="P69" s="91"/>
      <c r="Q69" s="90"/>
      <c r="R69" s="91"/>
      <c r="S69" s="90"/>
      <c r="T69" s="91"/>
    </row>
    <row r="70" spans="1:20" s="23" customFormat="1" ht="15.5">
      <c r="A70" s="54"/>
      <c r="B70" s="54"/>
      <c r="C70" s="106">
        <v>51</v>
      </c>
      <c r="D70" s="115" t="s">
        <v>63</v>
      </c>
      <c r="E70" s="100">
        <v>149</v>
      </c>
      <c r="F70" s="116">
        <v>110.30201342281879</v>
      </c>
      <c r="G70" s="100">
        <v>1</v>
      </c>
      <c r="H70" s="116">
        <v>42</v>
      </c>
      <c r="I70" s="35"/>
      <c r="J70" s="55"/>
      <c r="K70" s="92"/>
      <c r="L70" s="93"/>
      <c r="M70" s="92"/>
      <c r="N70" s="93"/>
      <c r="O70" s="92"/>
      <c r="P70" s="93"/>
      <c r="Q70" s="92"/>
      <c r="R70" s="93"/>
      <c r="S70" s="92"/>
      <c r="T70" s="93"/>
    </row>
    <row r="71" spans="1:20" s="23" customFormat="1" ht="15.5">
      <c r="A71" s="54"/>
      <c r="B71" s="54"/>
      <c r="C71" s="106">
        <v>52</v>
      </c>
      <c r="D71" s="115" t="s">
        <v>64</v>
      </c>
      <c r="E71" s="100">
        <v>202</v>
      </c>
      <c r="F71" s="116">
        <v>107.30198019801981</v>
      </c>
      <c r="G71" s="100"/>
      <c r="H71" s="116"/>
      <c r="I71" s="35"/>
      <c r="J71" s="55"/>
      <c r="K71" s="92"/>
      <c r="L71" s="93"/>
      <c r="M71" s="92"/>
      <c r="N71" s="93"/>
      <c r="O71" s="92"/>
      <c r="P71" s="93"/>
      <c r="Q71" s="92"/>
      <c r="R71" s="93"/>
      <c r="S71" s="92"/>
      <c r="T71" s="93"/>
    </row>
    <row r="72" spans="1:20" ht="24" customHeight="1">
      <c r="A72" s="54"/>
      <c r="B72" s="54"/>
      <c r="C72" s="109"/>
      <c r="D72" s="109" t="s">
        <v>7</v>
      </c>
      <c r="E72" s="110">
        <v>110921</v>
      </c>
      <c r="F72" s="121">
        <v>107.90966543756367</v>
      </c>
      <c r="G72" s="110">
        <v>221</v>
      </c>
      <c r="H72" s="121">
        <v>42.21</v>
      </c>
      <c r="I72" s="35"/>
      <c r="J72" s="55"/>
      <c r="K72" s="92"/>
      <c r="L72" s="93"/>
      <c r="M72" s="92"/>
      <c r="N72" s="93"/>
      <c r="O72" s="92"/>
      <c r="P72" s="93"/>
      <c r="Q72" s="92"/>
      <c r="R72" s="93"/>
      <c r="S72" s="92"/>
      <c r="T72" s="93"/>
    </row>
    <row r="73" spans="1:20" ht="3.25" customHeight="1">
      <c r="A73" s="54"/>
      <c r="B73" s="54"/>
      <c r="C73" s="54"/>
      <c r="D73" s="41"/>
      <c r="E73" s="41"/>
      <c r="F73" s="41"/>
      <c r="G73" s="41"/>
      <c r="H73" s="41"/>
      <c r="I73" s="35"/>
      <c r="J73" s="55"/>
      <c r="K73" s="90"/>
      <c r="L73" s="91"/>
      <c r="M73" s="90"/>
      <c r="N73" s="91"/>
      <c r="O73" s="90"/>
      <c r="P73" s="91"/>
      <c r="Q73" s="90"/>
      <c r="R73" s="91"/>
      <c r="S73" s="90"/>
      <c r="T73" s="91"/>
    </row>
    <row r="74" spans="1:20" s="57" customFormat="1" ht="15.65" customHeight="1">
      <c r="A74" s="56"/>
      <c r="B74" s="56"/>
      <c r="C74" s="56"/>
      <c r="D74" s="156" t="s">
        <v>110</v>
      </c>
      <c r="E74" s="157"/>
      <c r="F74" s="157"/>
      <c r="G74" s="157"/>
      <c r="H74" s="157"/>
      <c r="I74" s="35"/>
      <c r="J74" s="55"/>
      <c r="K74" s="90"/>
      <c r="L74" s="91"/>
      <c r="M74" s="90"/>
      <c r="N74" s="91"/>
      <c r="O74" s="90"/>
      <c r="P74" s="91"/>
      <c r="Q74" s="90"/>
      <c r="R74" s="91"/>
      <c r="S74" s="90"/>
      <c r="T74" s="91"/>
    </row>
    <row r="75" spans="1:20" s="57" customFormat="1" ht="27.65" customHeight="1">
      <c r="A75" s="56"/>
      <c r="B75" s="56"/>
      <c r="C75" s="56"/>
      <c r="D75" s="158" t="s">
        <v>111</v>
      </c>
      <c r="E75" s="159"/>
      <c r="F75" s="159"/>
      <c r="G75" s="159"/>
      <c r="H75" s="159"/>
      <c r="I75" s="58"/>
      <c r="K75" s="90"/>
      <c r="L75" s="91"/>
      <c r="M75" s="90"/>
      <c r="N75" s="91"/>
      <c r="O75" s="90"/>
      <c r="P75" s="91"/>
      <c r="Q75" s="90"/>
      <c r="R75" s="91"/>
      <c r="S75" s="90"/>
      <c r="T75" s="91"/>
    </row>
    <row r="76" spans="1:20" s="57" customFormat="1" ht="13.9" customHeight="1">
      <c r="A76" s="56"/>
      <c r="B76" s="56"/>
      <c r="C76" s="56"/>
      <c r="D76" s="158"/>
      <c r="E76" s="159"/>
      <c r="F76" s="159"/>
      <c r="G76" s="159"/>
      <c r="H76" s="159"/>
      <c r="I76" s="58"/>
    </row>
    <row r="77" spans="1:20" s="57" customFormat="1" ht="24.25" customHeight="1">
      <c r="A77" s="56"/>
      <c r="B77" s="56"/>
      <c r="C77" s="56"/>
      <c r="D77" s="158"/>
      <c r="E77" s="159"/>
      <c r="F77" s="159"/>
      <c r="G77" s="159"/>
      <c r="H77" s="159"/>
      <c r="I77" s="58"/>
    </row>
    <row r="79" spans="1:20" hidden="1"/>
    <row r="80" spans="1:20" s="49" customFormat="1" hidden="1">
      <c r="E80" s="59">
        <f>E71+E70+E66+E62+E61+E60+E58++E53+E50+E45+E39+E29+E28+E25+E24+E23+E19+E10+E59</f>
        <v>110921</v>
      </c>
      <c r="F80" s="59"/>
      <c r="G80" s="59">
        <f>G71+G70+G66+G62+G61+G60+G58++G53+G50+G45+G39+G29+G28+G25+G24+G23+G19+G10+G59</f>
        <v>221</v>
      </c>
      <c r="H80" s="60"/>
    </row>
    <row r="81" spans="5:8" hidden="1"/>
    <row r="82" spans="5:8" hidden="1">
      <c r="H82" s="11" t="s">
        <v>46</v>
      </c>
    </row>
    <row r="83" spans="5:8" hidden="1"/>
    <row r="84" spans="5:8" hidden="1"/>
    <row r="85" spans="5:8" hidden="1"/>
    <row r="86" spans="5:8" hidden="1"/>
    <row r="87" spans="5:8" hidden="1"/>
    <row r="88" spans="5:8" hidden="1"/>
    <row r="89" spans="5:8" hidden="1"/>
    <row r="90" spans="5:8">
      <c r="E90" s="45"/>
      <c r="F90" s="45"/>
      <c r="G90" s="45"/>
      <c r="H90" s="45"/>
    </row>
  </sheetData>
  <mergeCells count="11">
    <mergeCell ref="D76:H76"/>
    <mergeCell ref="D77:H77"/>
    <mergeCell ref="D6:H6"/>
    <mergeCell ref="E8:F8"/>
    <mergeCell ref="G8:H8"/>
    <mergeCell ref="D8:D9"/>
    <mergeCell ref="C4:H4"/>
    <mergeCell ref="C5:H5"/>
    <mergeCell ref="C8:C9"/>
    <mergeCell ref="D74:H74"/>
    <mergeCell ref="D75:H75"/>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election activeCell="I30" sqref="I30"/>
    </sheetView>
  </sheetViews>
  <sheetFormatPr baseColWidth="10" defaultRowHeight="14.5"/>
  <cols>
    <col min="2" max="4" width="20.7265625" customWidth="1"/>
  </cols>
  <sheetData>
    <row r="22" spans="2:5" ht="26.25" customHeight="1">
      <c r="B22" s="164" t="s">
        <v>72</v>
      </c>
      <c r="C22" s="164"/>
      <c r="D22" s="164"/>
      <c r="E22" s="6"/>
    </row>
    <row r="23" spans="2:5" ht="26.25" customHeight="1">
      <c r="B23" s="165">
        <f>'Total y Variación interanual'!$I$68</f>
        <v>23948</v>
      </c>
      <c r="C23" s="165"/>
      <c r="D23" s="165"/>
      <c r="E23" s="7"/>
    </row>
    <row r="24" spans="2:5" ht="14.25" customHeight="1">
      <c r="B24" s="8"/>
      <c r="C24" s="8"/>
      <c r="D24" s="8"/>
    </row>
    <row r="25" spans="2:5" ht="26">
      <c r="B25" s="9" t="s">
        <v>2</v>
      </c>
      <c r="C25" s="8"/>
      <c r="D25" s="98">
        <f>'Total y Variación interanual'!$G$68</f>
        <v>20224</v>
      </c>
    </row>
    <row r="26" spans="2:5" ht="26">
      <c r="B26" s="9" t="s">
        <v>3</v>
      </c>
      <c r="C26" s="8"/>
      <c r="D26" s="98">
        <f>'Total y Variación interanual'!$H$68</f>
        <v>3724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85" zoomScaleNormal="85" workbookViewId="0">
      <pane ySplit="5" topLeftCell="A27" activePane="bottomLeft" state="frozen"/>
      <selection activeCell="C25" sqref="C25"/>
      <selection pane="bottomLeft" activeCell="N28" sqref="N28"/>
    </sheetView>
  </sheetViews>
  <sheetFormatPr baseColWidth="10" defaultColWidth="11.453125" defaultRowHeight="13"/>
  <cols>
    <col min="1" max="1" width="2.54296875" style="82" customWidth="1"/>
    <col min="2" max="2" width="7.453125" style="82" customWidth="1"/>
    <col min="3" max="3" width="20" style="79" customWidth="1"/>
    <col min="4" max="4" width="12.81640625" style="84" hidden="1" customWidth="1"/>
    <col min="5" max="5" width="12.26953125" style="84" hidden="1" customWidth="1"/>
    <col min="6" max="6" width="14.81640625" style="85" hidden="1" customWidth="1"/>
    <col min="7" max="7" width="16.54296875" style="84" customWidth="1"/>
    <col min="8" max="8" width="16" style="84" customWidth="1"/>
    <col min="9" max="9" width="13.453125" style="85" customWidth="1"/>
    <col min="10" max="10" width="14" style="85" customWidth="1"/>
    <col min="11" max="11" width="12.81640625" style="85" customWidth="1"/>
    <col min="12" max="16384" width="11.453125" style="82"/>
  </cols>
  <sheetData>
    <row r="1" spans="2:16" s="79" customFormat="1" ht="24.65" customHeight="1">
      <c r="C1" s="167" t="s">
        <v>47</v>
      </c>
      <c r="D1" s="168"/>
      <c r="E1" s="168"/>
      <c r="F1" s="168"/>
      <c r="G1" s="168"/>
      <c r="H1" s="168"/>
      <c r="I1" s="168"/>
      <c r="J1" s="168"/>
      <c r="K1" s="168"/>
    </row>
    <row r="2" spans="2:16" s="79" customFormat="1" ht="19.149999999999999" customHeight="1">
      <c r="C2" s="169" t="s">
        <v>98</v>
      </c>
      <c r="D2" s="170"/>
      <c r="E2" s="170"/>
      <c r="F2" s="170"/>
      <c r="G2" s="170"/>
      <c r="H2" s="170"/>
      <c r="I2" s="170"/>
      <c r="J2" s="170"/>
      <c r="K2" s="170"/>
    </row>
    <row r="3" spans="2:16" s="79" customFormat="1" ht="14.25" customHeight="1">
      <c r="C3" s="171"/>
      <c r="D3" s="172"/>
      <c r="E3" s="172"/>
      <c r="F3" s="172"/>
      <c r="G3" s="172"/>
      <c r="H3" s="172"/>
      <c r="I3" s="172"/>
      <c r="J3" s="172"/>
      <c r="K3" s="172"/>
    </row>
    <row r="4" spans="2:16" ht="18.649999999999999" customHeight="1">
      <c r="B4" s="166" t="s">
        <v>70</v>
      </c>
      <c r="C4" s="175" t="s">
        <v>74</v>
      </c>
      <c r="D4" s="173" t="s">
        <v>99</v>
      </c>
      <c r="E4" s="174"/>
      <c r="F4" s="174"/>
      <c r="G4" s="173" t="s">
        <v>2</v>
      </c>
      <c r="H4" s="173" t="s">
        <v>3</v>
      </c>
      <c r="I4" s="173" t="s">
        <v>48</v>
      </c>
      <c r="J4" s="173" t="s">
        <v>97</v>
      </c>
      <c r="K4" s="174"/>
      <c r="L4" s="122"/>
    </row>
    <row r="5" spans="2:16" s="83" customFormat="1" ht="16.399999999999999" customHeight="1">
      <c r="B5" s="166"/>
      <c r="C5" s="176"/>
      <c r="D5" s="123" t="s">
        <v>2</v>
      </c>
      <c r="E5" s="123" t="s">
        <v>3</v>
      </c>
      <c r="F5" s="123" t="s">
        <v>48</v>
      </c>
      <c r="G5" s="174"/>
      <c r="H5" s="174"/>
      <c r="I5" s="174"/>
      <c r="J5" s="123" t="s">
        <v>49</v>
      </c>
      <c r="K5" s="123" t="s">
        <v>50</v>
      </c>
      <c r="L5" s="124"/>
    </row>
    <row r="6" spans="2:16" s="80" customFormat="1" ht="15.5">
      <c r="B6" s="125">
        <v>4</v>
      </c>
      <c r="C6" s="125" t="s">
        <v>12</v>
      </c>
      <c r="D6" s="126">
        <v>174</v>
      </c>
      <c r="E6" s="126">
        <v>29</v>
      </c>
      <c r="F6" s="127">
        <v>203</v>
      </c>
      <c r="G6" s="126">
        <v>217</v>
      </c>
      <c r="H6" s="126">
        <v>30</v>
      </c>
      <c r="I6" s="127">
        <v>247</v>
      </c>
      <c r="J6" s="126">
        <f>I6-F6</f>
        <v>44</v>
      </c>
      <c r="K6" s="128">
        <f>I6/F6-1</f>
        <v>0.21674876847290636</v>
      </c>
      <c r="L6" s="129"/>
      <c r="N6" s="94"/>
      <c r="O6" s="94"/>
      <c r="P6" s="95"/>
    </row>
    <row r="7" spans="2:16" s="80" customFormat="1" ht="15.5">
      <c r="B7" s="125">
        <v>11</v>
      </c>
      <c r="C7" s="125" t="s">
        <v>13</v>
      </c>
      <c r="D7" s="126">
        <v>328</v>
      </c>
      <c r="E7" s="126">
        <v>43</v>
      </c>
      <c r="F7" s="127">
        <v>371</v>
      </c>
      <c r="G7" s="126">
        <v>283</v>
      </c>
      <c r="H7" s="126">
        <v>44</v>
      </c>
      <c r="I7" s="127">
        <v>327</v>
      </c>
      <c r="J7" s="126">
        <f>I7-F7</f>
        <v>-44</v>
      </c>
      <c r="K7" s="128">
        <f>I7/F7-1</f>
        <v>-0.1185983827493261</v>
      </c>
      <c r="L7" s="129"/>
      <c r="N7" s="94"/>
      <c r="O7" s="94"/>
      <c r="P7" s="95"/>
    </row>
    <row r="8" spans="2:16" s="80" customFormat="1" ht="15.5">
      <c r="B8" s="125">
        <v>14</v>
      </c>
      <c r="C8" s="125" t="s">
        <v>14</v>
      </c>
      <c r="D8" s="126">
        <v>189</v>
      </c>
      <c r="E8" s="126">
        <v>37</v>
      </c>
      <c r="F8" s="127">
        <v>226</v>
      </c>
      <c r="G8" s="126">
        <v>172</v>
      </c>
      <c r="H8" s="126">
        <v>33</v>
      </c>
      <c r="I8" s="127">
        <v>205</v>
      </c>
      <c r="J8" s="126">
        <f t="shared" ref="J8:J68" si="0">I8-F8</f>
        <v>-21</v>
      </c>
      <c r="K8" s="128">
        <f t="shared" ref="K8:K68" si="1">I8/F8-1</f>
        <v>-9.2920353982300918E-2</v>
      </c>
      <c r="L8" s="129"/>
      <c r="N8" s="94"/>
      <c r="O8" s="94"/>
      <c r="P8" s="95"/>
    </row>
    <row r="9" spans="2:16" s="80" customFormat="1" ht="15.5">
      <c r="B9" s="125">
        <v>18</v>
      </c>
      <c r="C9" s="125" t="s">
        <v>15</v>
      </c>
      <c r="D9" s="126">
        <v>255</v>
      </c>
      <c r="E9" s="126">
        <v>58</v>
      </c>
      <c r="F9" s="127">
        <v>313</v>
      </c>
      <c r="G9" s="126">
        <v>236</v>
      </c>
      <c r="H9" s="126">
        <v>35</v>
      </c>
      <c r="I9" s="127">
        <v>271</v>
      </c>
      <c r="J9" s="126">
        <f t="shared" si="0"/>
        <v>-42</v>
      </c>
      <c r="K9" s="128">
        <f t="shared" si="1"/>
        <v>-0.13418530351437696</v>
      </c>
      <c r="L9" s="129"/>
      <c r="N9" s="94"/>
      <c r="O9" s="94"/>
      <c r="P9" s="95"/>
    </row>
    <row r="10" spans="2:16" s="80" customFormat="1" ht="15.5">
      <c r="B10" s="125">
        <v>21</v>
      </c>
      <c r="C10" s="125" t="s">
        <v>16</v>
      </c>
      <c r="D10" s="126">
        <v>86</v>
      </c>
      <c r="E10" s="126">
        <v>10</v>
      </c>
      <c r="F10" s="127">
        <v>96</v>
      </c>
      <c r="G10" s="126">
        <v>95</v>
      </c>
      <c r="H10" s="126">
        <v>19</v>
      </c>
      <c r="I10" s="127">
        <v>114</v>
      </c>
      <c r="J10" s="126">
        <f t="shared" si="0"/>
        <v>18</v>
      </c>
      <c r="K10" s="128">
        <f t="shared" si="1"/>
        <v>0.1875</v>
      </c>
      <c r="L10" s="129"/>
      <c r="N10" s="94"/>
      <c r="O10" s="94"/>
      <c r="P10" s="95"/>
    </row>
    <row r="11" spans="2:16" s="80" customFormat="1" ht="15.5">
      <c r="B11" s="125">
        <v>23</v>
      </c>
      <c r="C11" s="125" t="s">
        <v>17</v>
      </c>
      <c r="D11" s="126">
        <v>121</v>
      </c>
      <c r="E11" s="126">
        <v>19</v>
      </c>
      <c r="F11" s="127">
        <v>140</v>
      </c>
      <c r="G11" s="126">
        <v>120</v>
      </c>
      <c r="H11" s="126">
        <v>24</v>
      </c>
      <c r="I11" s="127">
        <v>144</v>
      </c>
      <c r="J11" s="126">
        <f t="shared" si="0"/>
        <v>4</v>
      </c>
      <c r="K11" s="128">
        <f t="shared" si="1"/>
        <v>2.857142857142847E-2</v>
      </c>
      <c r="L11" s="129"/>
      <c r="N11" s="94"/>
      <c r="O11" s="94"/>
      <c r="P11" s="95"/>
    </row>
    <row r="12" spans="2:16" s="80" customFormat="1" ht="15.5">
      <c r="B12" s="125">
        <v>29</v>
      </c>
      <c r="C12" s="125" t="s">
        <v>18</v>
      </c>
      <c r="D12" s="126">
        <v>662</v>
      </c>
      <c r="E12" s="126">
        <v>175</v>
      </c>
      <c r="F12" s="127">
        <v>837</v>
      </c>
      <c r="G12" s="126">
        <v>629</v>
      </c>
      <c r="H12" s="126">
        <v>128</v>
      </c>
      <c r="I12" s="127">
        <v>757</v>
      </c>
      <c r="J12" s="126">
        <f t="shared" si="0"/>
        <v>-80</v>
      </c>
      <c r="K12" s="128">
        <f t="shared" si="1"/>
        <v>-9.5579450418160072E-2</v>
      </c>
      <c r="L12" s="129"/>
      <c r="N12" s="94"/>
      <c r="O12" s="94"/>
      <c r="P12" s="95"/>
    </row>
    <row r="13" spans="2:16" s="80" customFormat="1" ht="15.5">
      <c r="B13" s="125">
        <v>41</v>
      </c>
      <c r="C13" s="125" t="s">
        <v>19</v>
      </c>
      <c r="D13" s="126">
        <v>533</v>
      </c>
      <c r="E13" s="126">
        <v>125</v>
      </c>
      <c r="F13" s="127">
        <v>658</v>
      </c>
      <c r="G13" s="126">
        <v>506</v>
      </c>
      <c r="H13" s="126">
        <v>97</v>
      </c>
      <c r="I13" s="127">
        <v>603</v>
      </c>
      <c r="J13" s="126">
        <f t="shared" si="0"/>
        <v>-55</v>
      </c>
      <c r="K13" s="128">
        <f t="shared" si="1"/>
        <v>-8.3586626139817599E-2</v>
      </c>
      <c r="L13" s="129"/>
      <c r="N13" s="94"/>
      <c r="O13" s="94"/>
      <c r="P13" s="95"/>
    </row>
    <row r="14" spans="2:16" s="81" customFormat="1" ht="15.5">
      <c r="B14" s="130"/>
      <c r="C14" s="130" t="s">
        <v>88</v>
      </c>
      <c r="D14" s="131">
        <v>2348</v>
      </c>
      <c r="E14" s="131">
        <v>496</v>
      </c>
      <c r="F14" s="131">
        <v>2844</v>
      </c>
      <c r="G14" s="131">
        <v>2258</v>
      </c>
      <c r="H14" s="131">
        <v>410</v>
      </c>
      <c r="I14" s="131">
        <v>2668</v>
      </c>
      <c r="J14" s="131">
        <f t="shared" si="0"/>
        <v>-176</v>
      </c>
      <c r="K14" s="132">
        <f t="shared" si="1"/>
        <v>-6.1884669479606136E-2</v>
      </c>
      <c r="L14" s="133"/>
      <c r="N14" s="96"/>
      <c r="O14" s="96"/>
      <c r="P14" s="96"/>
    </row>
    <row r="15" spans="2:16" s="80" customFormat="1" ht="15.5">
      <c r="B15" s="125">
        <v>22</v>
      </c>
      <c r="C15" s="125" t="s">
        <v>20</v>
      </c>
      <c r="D15" s="126">
        <v>110</v>
      </c>
      <c r="E15" s="126">
        <v>24</v>
      </c>
      <c r="F15" s="127">
        <v>134</v>
      </c>
      <c r="G15" s="126">
        <v>114</v>
      </c>
      <c r="H15" s="126">
        <v>21</v>
      </c>
      <c r="I15" s="127">
        <v>135</v>
      </c>
      <c r="J15" s="126">
        <f t="shared" si="0"/>
        <v>1</v>
      </c>
      <c r="K15" s="128">
        <f t="shared" si="1"/>
        <v>7.4626865671640896E-3</v>
      </c>
      <c r="L15" s="129"/>
      <c r="N15" s="94"/>
      <c r="O15" s="94"/>
      <c r="P15" s="95"/>
    </row>
    <row r="16" spans="2:16" s="80" customFormat="1" ht="15.5">
      <c r="B16" s="125">
        <v>44</v>
      </c>
      <c r="C16" s="125" t="s">
        <v>21</v>
      </c>
      <c r="D16" s="126">
        <v>90</v>
      </c>
      <c r="E16" s="126">
        <v>19</v>
      </c>
      <c r="F16" s="127">
        <v>109</v>
      </c>
      <c r="G16" s="126">
        <v>74</v>
      </c>
      <c r="H16" s="126">
        <v>17</v>
      </c>
      <c r="I16" s="127">
        <v>91</v>
      </c>
      <c r="J16" s="126">
        <f t="shared" si="0"/>
        <v>-18</v>
      </c>
      <c r="K16" s="128">
        <f t="shared" si="1"/>
        <v>-0.16513761467889909</v>
      </c>
      <c r="L16" s="129"/>
      <c r="N16" s="94"/>
      <c r="O16" s="94"/>
      <c r="P16" s="95"/>
    </row>
    <row r="17" spans="2:16" s="80" customFormat="1" ht="15.5">
      <c r="B17" s="125">
        <v>50</v>
      </c>
      <c r="C17" s="125" t="s">
        <v>22</v>
      </c>
      <c r="D17" s="126">
        <v>602</v>
      </c>
      <c r="E17" s="126">
        <v>88</v>
      </c>
      <c r="F17" s="127">
        <v>690</v>
      </c>
      <c r="G17" s="126">
        <v>551</v>
      </c>
      <c r="H17" s="126">
        <v>88</v>
      </c>
      <c r="I17" s="127">
        <v>639</v>
      </c>
      <c r="J17" s="126">
        <f t="shared" si="0"/>
        <v>-51</v>
      </c>
      <c r="K17" s="128">
        <f t="shared" si="1"/>
        <v>-7.3913043478260887E-2</v>
      </c>
      <c r="L17" s="129"/>
      <c r="N17" s="94"/>
      <c r="O17" s="94"/>
      <c r="P17" s="95"/>
    </row>
    <row r="18" spans="2:16" s="81" customFormat="1" ht="15.5">
      <c r="B18" s="130"/>
      <c r="C18" s="130" t="s">
        <v>85</v>
      </c>
      <c r="D18" s="131">
        <v>802</v>
      </c>
      <c r="E18" s="131">
        <v>131</v>
      </c>
      <c r="F18" s="131">
        <v>933</v>
      </c>
      <c r="G18" s="131">
        <v>739</v>
      </c>
      <c r="H18" s="131">
        <v>126</v>
      </c>
      <c r="I18" s="131">
        <v>865</v>
      </c>
      <c r="J18" s="131">
        <f t="shared" si="0"/>
        <v>-68</v>
      </c>
      <c r="K18" s="132">
        <f t="shared" si="1"/>
        <v>-7.2883172561629128E-2</v>
      </c>
      <c r="L18" s="133"/>
      <c r="N18" s="96"/>
      <c r="O18" s="96"/>
      <c r="P18" s="96"/>
    </row>
    <row r="19" spans="2:16" s="81" customFormat="1" ht="15.5">
      <c r="B19" s="130">
        <v>33</v>
      </c>
      <c r="C19" s="130" t="s">
        <v>86</v>
      </c>
      <c r="D19" s="131">
        <v>303</v>
      </c>
      <c r="E19" s="131">
        <v>35</v>
      </c>
      <c r="F19" s="131">
        <v>338</v>
      </c>
      <c r="G19" s="131">
        <v>253</v>
      </c>
      <c r="H19" s="131">
        <v>42</v>
      </c>
      <c r="I19" s="131">
        <v>295</v>
      </c>
      <c r="J19" s="131">
        <f t="shared" si="0"/>
        <v>-43</v>
      </c>
      <c r="K19" s="132">
        <f t="shared" si="1"/>
        <v>-0.12721893491124259</v>
      </c>
      <c r="L19" s="133"/>
      <c r="N19" s="96"/>
      <c r="O19" s="96"/>
      <c r="P19" s="96"/>
    </row>
    <row r="20" spans="2:16" s="81" customFormat="1" ht="15.5">
      <c r="B20" s="130">
        <v>7</v>
      </c>
      <c r="C20" s="130" t="s">
        <v>87</v>
      </c>
      <c r="D20" s="131">
        <v>710</v>
      </c>
      <c r="E20" s="131">
        <v>133</v>
      </c>
      <c r="F20" s="131">
        <v>843</v>
      </c>
      <c r="G20" s="131">
        <v>676</v>
      </c>
      <c r="H20" s="131">
        <v>153</v>
      </c>
      <c r="I20" s="131">
        <v>829</v>
      </c>
      <c r="J20" s="131">
        <f t="shared" si="0"/>
        <v>-14</v>
      </c>
      <c r="K20" s="132">
        <f t="shared" si="1"/>
        <v>-1.6607354685646447E-2</v>
      </c>
      <c r="L20" s="133"/>
      <c r="N20" s="96"/>
      <c r="O20" s="96"/>
      <c r="P20" s="96"/>
    </row>
    <row r="21" spans="2:16" s="80" customFormat="1" ht="15.5">
      <c r="B21" s="125">
        <v>35</v>
      </c>
      <c r="C21" s="125" t="s">
        <v>23</v>
      </c>
      <c r="D21" s="126">
        <v>225</v>
      </c>
      <c r="E21" s="126">
        <v>84</v>
      </c>
      <c r="F21" s="127">
        <v>309</v>
      </c>
      <c r="G21" s="126">
        <v>223</v>
      </c>
      <c r="H21" s="126">
        <v>65</v>
      </c>
      <c r="I21" s="127">
        <v>288</v>
      </c>
      <c r="J21" s="126">
        <f t="shared" si="0"/>
        <v>-21</v>
      </c>
      <c r="K21" s="128">
        <f t="shared" si="1"/>
        <v>-6.7961165048543659E-2</v>
      </c>
      <c r="L21" s="129"/>
      <c r="N21" s="94"/>
      <c r="O21" s="94"/>
      <c r="P21" s="95"/>
    </row>
    <row r="22" spans="2:16" s="80" customFormat="1" ht="15.5">
      <c r="B22" s="125">
        <v>38</v>
      </c>
      <c r="C22" s="125" t="s">
        <v>51</v>
      </c>
      <c r="D22" s="126">
        <v>138</v>
      </c>
      <c r="E22" s="126">
        <v>43</v>
      </c>
      <c r="F22" s="127">
        <v>181</v>
      </c>
      <c r="G22" s="126">
        <v>139</v>
      </c>
      <c r="H22" s="126">
        <v>42</v>
      </c>
      <c r="I22" s="127">
        <v>181</v>
      </c>
      <c r="J22" s="126">
        <f t="shared" si="0"/>
        <v>0</v>
      </c>
      <c r="K22" s="128">
        <f t="shared" si="1"/>
        <v>0</v>
      </c>
      <c r="L22" s="129"/>
      <c r="N22" s="94"/>
      <c r="O22" s="94"/>
      <c r="P22" s="95"/>
    </row>
    <row r="23" spans="2:16" s="81" customFormat="1" ht="15.5">
      <c r="B23" s="130"/>
      <c r="C23" s="130" t="s">
        <v>89</v>
      </c>
      <c r="D23" s="131">
        <v>363</v>
      </c>
      <c r="E23" s="131">
        <v>127</v>
      </c>
      <c r="F23" s="131">
        <v>490</v>
      </c>
      <c r="G23" s="131">
        <v>362</v>
      </c>
      <c r="H23" s="131">
        <v>107</v>
      </c>
      <c r="I23" s="131">
        <v>469</v>
      </c>
      <c r="J23" s="131">
        <f t="shared" si="0"/>
        <v>-21</v>
      </c>
      <c r="K23" s="132">
        <f t="shared" si="1"/>
        <v>-4.2857142857142816E-2</v>
      </c>
      <c r="L23" s="133"/>
      <c r="N23" s="96"/>
      <c r="O23" s="96"/>
      <c r="P23" s="96"/>
    </row>
    <row r="24" spans="2:16" s="81" customFormat="1" ht="15.5">
      <c r="B24" s="130">
        <v>39</v>
      </c>
      <c r="C24" s="130" t="s">
        <v>90</v>
      </c>
      <c r="D24" s="131">
        <v>170</v>
      </c>
      <c r="E24" s="131">
        <v>46</v>
      </c>
      <c r="F24" s="131">
        <v>216</v>
      </c>
      <c r="G24" s="131">
        <v>152</v>
      </c>
      <c r="H24" s="131">
        <v>37</v>
      </c>
      <c r="I24" s="131">
        <v>189</v>
      </c>
      <c r="J24" s="131">
        <f t="shared" si="0"/>
        <v>-27</v>
      </c>
      <c r="K24" s="132">
        <f t="shared" si="1"/>
        <v>-0.125</v>
      </c>
      <c r="L24" s="133"/>
      <c r="N24" s="96"/>
      <c r="O24" s="96"/>
      <c r="P24" s="96"/>
    </row>
    <row r="25" spans="2:16" s="80" customFormat="1" ht="15.5">
      <c r="B25" s="125">
        <v>5</v>
      </c>
      <c r="C25" s="125" t="s">
        <v>25</v>
      </c>
      <c r="D25" s="126">
        <v>66</v>
      </c>
      <c r="E25" s="126">
        <v>7</v>
      </c>
      <c r="F25" s="127">
        <v>73</v>
      </c>
      <c r="G25" s="126">
        <v>60</v>
      </c>
      <c r="H25" s="126">
        <v>7</v>
      </c>
      <c r="I25" s="127">
        <v>67</v>
      </c>
      <c r="J25" s="126">
        <f t="shared" si="0"/>
        <v>-6</v>
      </c>
      <c r="K25" s="128">
        <f t="shared" si="1"/>
        <v>-8.2191780821917804E-2</v>
      </c>
      <c r="L25" s="129"/>
      <c r="N25" s="94"/>
      <c r="O25" s="94"/>
      <c r="P25" s="95"/>
    </row>
    <row r="26" spans="2:16" s="80" customFormat="1" ht="15.5">
      <c r="B26" s="125">
        <v>9</v>
      </c>
      <c r="C26" s="125" t="s">
        <v>26</v>
      </c>
      <c r="D26" s="126">
        <v>232</v>
      </c>
      <c r="E26" s="126">
        <v>33</v>
      </c>
      <c r="F26" s="127">
        <v>265</v>
      </c>
      <c r="G26" s="126">
        <v>218</v>
      </c>
      <c r="H26" s="126">
        <v>29</v>
      </c>
      <c r="I26" s="127">
        <v>247</v>
      </c>
      <c r="J26" s="126">
        <f t="shared" si="0"/>
        <v>-18</v>
      </c>
      <c r="K26" s="128">
        <f t="shared" si="1"/>
        <v>-6.7924528301886777E-2</v>
      </c>
      <c r="L26" s="129"/>
      <c r="N26" s="94"/>
      <c r="O26" s="94"/>
      <c r="P26" s="95"/>
    </row>
    <row r="27" spans="2:16" s="80" customFormat="1" ht="15.5">
      <c r="B27" s="125">
        <v>24</v>
      </c>
      <c r="C27" s="125" t="s">
        <v>27</v>
      </c>
      <c r="D27" s="126">
        <v>164</v>
      </c>
      <c r="E27" s="126">
        <v>23</v>
      </c>
      <c r="F27" s="127">
        <v>187</v>
      </c>
      <c r="G27" s="126">
        <v>180</v>
      </c>
      <c r="H27" s="126">
        <v>29</v>
      </c>
      <c r="I27" s="127">
        <v>209</v>
      </c>
      <c r="J27" s="126">
        <f t="shared" si="0"/>
        <v>22</v>
      </c>
      <c r="K27" s="128">
        <f t="shared" si="1"/>
        <v>0.11764705882352944</v>
      </c>
      <c r="L27" s="129"/>
      <c r="N27" s="94"/>
      <c r="O27" s="94"/>
      <c r="P27" s="95"/>
    </row>
    <row r="28" spans="2:16" s="80" customFormat="1" ht="15.5">
      <c r="B28" s="125">
        <v>34</v>
      </c>
      <c r="C28" s="125" t="s">
        <v>28</v>
      </c>
      <c r="D28" s="126">
        <v>85</v>
      </c>
      <c r="E28" s="126">
        <v>11</v>
      </c>
      <c r="F28" s="127">
        <v>96</v>
      </c>
      <c r="G28" s="126">
        <v>82</v>
      </c>
      <c r="H28" s="126">
        <v>15</v>
      </c>
      <c r="I28" s="127">
        <v>97</v>
      </c>
      <c r="J28" s="126">
        <f t="shared" si="0"/>
        <v>1</v>
      </c>
      <c r="K28" s="128">
        <f t="shared" si="1"/>
        <v>1.0416666666666741E-2</v>
      </c>
      <c r="L28" s="129"/>
      <c r="N28" s="94"/>
      <c r="O28" s="94"/>
      <c r="P28" s="95"/>
    </row>
    <row r="29" spans="2:16" s="80" customFormat="1" ht="15.5">
      <c r="B29" s="125">
        <v>37</v>
      </c>
      <c r="C29" s="125" t="s">
        <v>29</v>
      </c>
      <c r="D29" s="126">
        <v>134</v>
      </c>
      <c r="E29" s="126">
        <v>17</v>
      </c>
      <c r="F29" s="127">
        <v>151</v>
      </c>
      <c r="G29" s="126">
        <v>120</v>
      </c>
      <c r="H29" s="126">
        <v>18</v>
      </c>
      <c r="I29" s="127">
        <v>138</v>
      </c>
      <c r="J29" s="126">
        <f t="shared" si="0"/>
        <v>-13</v>
      </c>
      <c r="K29" s="128">
        <f t="shared" si="1"/>
        <v>-8.6092715231788075E-2</v>
      </c>
      <c r="L29" s="129"/>
      <c r="N29" s="94"/>
      <c r="O29" s="94"/>
      <c r="P29" s="95"/>
    </row>
    <row r="30" spans="2:16" s="80" customFormat="1" ht="15.5">
      <c r="B30" s="125">
        <v>40</v>
      </c>
      <c r="C30" s="125" t="s">
        <v>30</v>
      </c>
      <c r="D30" s="126">
        <v>72</v>
      </c>
      <c r="E30" s="126">
        <v>4</v>
      </c>
      <c r="F30" s="127">
        <v>76</v>
      </c>
      <c r="G30" s="126">
        <v>77</v>
      </c>
      <c r="H30" s="126">
        <v>9</v>
      </c>
      <c r="I30" s="127">
        <v>86</v>
      </c>
      <c r="J30" s="126">
        <f t="shared" si="0"/>
        <v>10</v>
      </c>
      <c r="K30" s="128">
        <f t="shared" si="1"/>
        <v>0.13157894736842102</v>
      </c>
      <c r="L30" s="129"/>
      <c r="N30" s="94"/>
      <c r="O30" s="94"/>
      <c r="P30" s="95"/>
    </row>
    <row r="31" spans="2:16" s="80" customFormat="1" ht="15.5">
      <c r="B31" s="125">
        <v>42</v>
      </c>
      <c r="C31" s="125" t="s">
        <v>31</v>
      </c>
      <c r="D31" s="126">
        <v>40</v>
      </c>
      <c r="E31" s="126">
        <v>10</v>
      </c>
      <c r="F31" s="127">
        <v>50</v>
      </c>
      <c r="G31" s="126">
        <v>52</v>
      </c>
      <c r="H31" s="126">
        <v>10</v>
      </c>
      <c r="I31" s="127">
        <v>62</v>
      </c>
      <c r="J31" s="126">
        <f t="shared" si="0"/>
        <v>12</v>
      </c>
      <c r="K31" s="128">
        <f t="shared" si="1"/>
        <v>0.24</v>
      </c>
      <c r="L31" s="129"/>
      <c r="N31" s="94"/>
      <c r="O31" s="94"/>
      <c r="P31" s="95"/>
    </row>
    <row r="32" spans="2:16" s="80" customFormat="1" ht="15.5">
      <c r="B32" s="125">
        <v>47</v>
      </c>
      <c r="C32" s="125" t="s">
        <v>32</v>
      </c>
      <c r="D32" s="126">
        <v>308</v>
      </c>
      <c r="E32" s="126">
        <v>36</v>
      </c>
      <c r="F32" s="127">
        <v>344</v>
      </c>
      <c r="G32" s="126">
        <v>263</v>
      </c>
      <c r="H32" s="126">
        <v>40</v>
      </c>
      <c r="I32" s="127">
        <v>303</v>
      </c>
      <c r="J32" s="126">
        <f t="shared" si="0"/>
        <v>-41</v>
      </c>
      <c r="K32" s="128">
        <f t="shared" si="1"/>
        <v>-0.1191860465116279</v>
      </c>
      <c r="L32" s="129"/>
      <c r="N32" s="94"/>
      <c r="O32" s="94"/>
      <c r="P32" s="95"/>
    </row>
    <row r="33" spans="2:16" s="80" customFormat="1" ht="15.5">
      <c r="B33" s="125">
        <v>49</v>
      </c>
      <c r="C33" s="125" t="s">
        <v>33</v>
      </c>
      <c r="D33" s="126">
        <v>85</v>
      </c>
      <c r="E33" s="126">
        <v>10</v>
      </c>
      <c r="F33" s="127">
        <v>95</v>
      </c>
      <c r="G33" s="126">
        <v>69</v>
      </c>
      <c r="H33" s="126">
        <v>9</v>
      </c>
      <c r="I33" s="127">
        <v>78</v>
      </c>
      <c r="J33" s="126">
        <f t="shared" si="0"/>
        <v>-17</v>
      </c>
      <c r="K33" s="128">
        <f t="shared" si="1"/>
        <v>-0.17894736842105263</v>
      </c>
      <c r="L33" s="129"/>
      <c r="N33" s="94"/>
      <c r="O33" s="94"/>
      <c r="P33" s="95"/>
    </row>
    <row r="34" spans="2:16" s="81" customFormat="1" ht="15.5">
      <c r="B34" s="130"/>
      <c r="C34" s="130" t="s">
        <v>52</v>
      </c>
      <c r="D34" s="131">
        <v>1186</v>
      </c>
      <c r="E34" s="131">
        <v>151</v>
      </c>
      <c r="F34" s="131">
        <v>1337</v>
      </c>
      <c r="G34" s="131">
        <v>1121</v>
      </c>
      <c r="H34" s="131">
        <v>166</v>
      </c>
      <c r="I34" s="131">
        <v>1287</v>
      </c>
      <c r="J34" s="131">
        <f t="shared" si="0"/>
        <v>-50</v>
      </c>
      <c r="K34" s="132">
        <f t="shared" si="1"/>
        <v>-3.7397157816005944E-2</v>
      </c>
      <c r="L34" s="133"/>
      <c r="N34" s="96"/>
      <c r="O34" s="96"/>
      <c r="P34" s="96"/>
    </row>
    <row r="35" spans="2:16" s="80" customFormat="1" ht="15.5">
      <c r="B35" s="125">
        <v>2</v>
      </c>
      <c r="C35" s="125" t="s">
        <v>34</v>
      </c>
      <c r="D35" s="126">
        <v>206</v>
      </c>
      <c r="E35" s="126">
        <v>47</v>
      </c>
      <c r="F35" s="127">
        <v>253</v>
      </c>
      <c r="G35" s="126">
        <v>199</v>
      </c>
      <c r="H35" s="126">
        <v>28</v>
      </c>
      <c r="I35" s="127">
        <v>227</v>
      </c>
      <c r="J35" s="126">
        <f t="shared" si="0"/>
        <v>-26</v>
      </c>
      <c r="K35" s="128">
        <f t="shared" si="1"/>
        <v>-0.10276679841897229</v>
      </c>
      <c r="L35" s="129"/>
      <c r="N35" s="94"/>
      <c r="O35" s="94"/>
      <c r="P35" s="95"/>
    </row>
    <row r="36" spans="2:16" s="80" customFormat="1" ht="15.5">
      <c r="B36" s="125">
        <v>13</v>
      </c>
      <c r="C36" s="125" t="s">
        <v>35</v>
      </c>
      <c r="D36" s="126">
        <v>201</v>
      </c>
      <c r="E36" s="126">
        <v>38</v>
      </c>
      <c r="F36" s="127">
        <v>239</v>
      </c>
      <c r="G36" s="126">
        <v>207</v>
      </c>
      <c r="H36" s="126">
        <v>35</v>
      </c>
      <c r="I36" s="127">
        <v>242</v>
      </c>
      <c r="J36" s="126">
        <f t="shared" si="0"/>
        <v>3</v>
      </c>
      <c r="K36" s="128">
        <f t="shared" si="1"/>
        <v>1.2552301255230214E-2</v>
      </c>
      <c r="L36" s="129"/>
      <c r="N36" s="94"/>
      <c r="O36" s="94"/>
      <c r="P36" s="95"/>
    </row>
    <row r="37" spans="2:16" s="80" customFormat="1" ht="15.5">
      <c r="B37" s="125">
        <v>16</v>
      </c>
      <c r="C37" s="125" t="s">
        <v>36</v>
      </c>
      <c r="D37" s="126">
        <v>86</v>
      </c>
      <c r="E37" s="126">
        <v>23</v>
      </c>
      <c r="F37" s="127">
        <v>109</v>
      </c>
      <c r="G37" s="126">
        <v>76</v>
      </c>
      <c r="H37" s="126">
        <v>15</v>
      </c>
      <c r="I37" s="127">
        <v>91</v>
      </c>
      <c r="J37" s="126">
        <f t="shared" si="0"/>
        <v>-18</v>
      </c>
      <c r="K37" s="128">
        <f t="shared" si="1"/>
        <v>-0.16513761467889909</v>
      </c>
      <c r="L37" s="129"/>
      <c r="N37" s="94"/>
      <c r="O37" s="94"/>
      <c r="P37" s="95"/>
    </row>
    <row r="38" spans="2:16" s="80" customFormat="1" ht="15.5">
      <c r="B38" s="125">
        <v>19</v>
      </c>
      <c r="C38" s="125" t="s">
        <v>37</v>
      </c>
      <c r="D38" s="126">
        <v>136</v>
      </c>
      <c r="E38" s="126">
        <v>34</v>
      </c>
      <c r="F38" s="127">
        <v>170</v>
      </c>
      <c r="G38" s="126">
        <v>115</v>
      </c>
      <c r="H38" s="126">
        <v>32</v>
      </c>
      <c r="I38" s="127">
        <v>147</v>
      </c>
      <c r="J38" s="126">
        <f t="shared" si="0"/>
        <v>-23</v>
      </c>
      <c r="K38" s="128">
        <f t="shared" si="1"/>
        <v>-0.13529411764705879</v>
      </c>
      <c r="L38" s="129"/>
      <c r="N38" s="94"/>
      <c r="O38" s="94"/>
      <c r="P38" s="95"/>
    </row>
    <row r="39" spans="2:16" s="80" customFormat="1" ht="15.5">
      <c r="B39" s="125">
        <v>45</v>
      </c>
      <c r="C39" s="125" t="s">
        <v>38</v>
      </c>
      <c r="D39" s="126">
        <v>254</v>
      </c>
      <c r="E39" s="126">
        <v>57</v>
      </c>
      <c r="F39" s="127">
        <v>311</v>
      </c>
      <c r="G39" s="126">
        <v>263</v>
      </c>
      <c r="H39" s="126">
        <v>45</v>
      </c>
      <c r="I39" s="127">
        <v>308</v>
      </c>
      <c r="J39" s="126">
        <f t="shared" si="0"/>
        <v>-3</v>
      </c>
      <c r="K39" s="128">
        <f t="shared" si="1"/>
        <v>-9.6463022508038732E-3</v>
      </c>
      <c r="L39" s="129"/>
      <c r="N39" s="94"/>
      <c r="O39" s="94"/>
      <c r="P39" s="95"/>
    </row>
    <row r="40" spans="2:16" s="81" customFormat="1" ht="15.5">
      <c r="B40" s="130"/>
      <c r="C40" s="130" t="s">
        <v>53</v>
      </c>
      <c r="D40" s="131">
        <v>883</v>
      </c>
      <c r="E40" s="131">
        <v>199</v>
      </c>
      <c r="F40" s="131">
        <v>1082</v>
      </c>
      <c r="G40" s="131">
        <v>860</v>
      </c>
      <c r="H40" s="131">
        <v>155</v>
      </c>
      <c r="I40" s="131">
        <v>1015</v>
      </c>
      <c r="J40" s="131">
        <f t="shared" si="0"/>
        <v>-67</v>
      </c>
      <c r="K40" s="132">
        <f t="shared" si="1"/>
        <v>-6.1922365988909434E-2</v>
      </c>
      <c r="L40" s="133"/>
      <c r="N40" s="96"/>
      <c r="O40" s="96"/>
      <c r="P40" s="96"/>
    </row>
    <row r="41" spans="2:16" s="80" customFormat="1" ht="15.5">
      <c r="B41" s="125">
        <v>8</v>
      </c>
      <c r="C41" s="125" t="s">
        <v>39</v>
      </c>
      <c r="D41" s="126">
        <v>2534</v>
      </c>
      <c r="E41" s="126">
        <v>416</v>
      </c>
      <c r="F41" s="127">
        <v>2950</v>
      </c>
      <c r="G41" s="126">
        <v>2559</v>
      </c>
      <c r="H41" s="126">
        <v>484</v>
      </c>
      <c r="I41" s="127">
        <v>3043</v>
      </c>
      <c r="J41" s="126">
        <f t="shared" si="0"/>
        <v>93</v>
      </c>
      <c r="K41" s="128">
        <f t="shared" si="1"/>
        <v>3.1525423728813617E-2</v>
      </c>
      <c r="L41" s="129"/>
      <c r="N41" s="94"/>
      <c r="O41" s="94"/>
      <c r="P41" s="95"/>
    </row>
    <row r="42" spans="2:16" s="80" customFormat="1" ht="15.5">
      <c r="B42" s="125">
        <v>17</v>
      </c>
      <c r="C42" s="125" t="s">
        <v>75</v>
      </c>
      <c r="D42" s="126">
        <v>242</v>
      </c>
      <c r="E42" s="126">
        <v>49</v>
      </c>
      <c r="F42" s="127">
        <v>291</v>
      </c>
      <c r="G42" s="126">
        <v>191</v>
      </c>
      <c r="H42" s="126">
        <v>46</v>
      </c>
      <c r="I42" s="127">
        <v>237</v>
      </c>
      <c r="J42" s="126">
        <f t="shared" si="0"/>
        <v>-54</v>
      </c>
      <c r="K42" s="128">
        <f t="shared" si="1"/>
        <v>-0.18556701030927836</v>
      </c>
      <c r="L42" s="129"/>
      <c r="N42" s="94"/>
      <c r="O42" s="94"/>
      <c r="P42" s="95"/>
    </row>
    <row r="43" spans="2:16" s="80" customFormat="1" ht="15.5">
      <c r="B43" s="125">
        <v>25</v>
      </c>
      <c r="C43" s="125" t="s">
        <v>76</v>
      </c>
      <c r="D43" s="126">
        <v>124</v>
      </c>
      <c r="E43" s="126">
        <v>21</v>
      </c>
      <c r="F43" s="127">
        <v>145</v>
      </c>
      <c r="G43" s="126">
        <v>120</v>
      </c>
      <c r="H43" s="126">
        <v>23</v>
      </c>
      <c r="I43" s="127">
        <v>143</v>
      </c>
      <c r="J43" s="126">
        <f t="shared" si="0"/>
        <v>-2</v>
      </c>
      <c r="K43" s="128">
        <f t="shared" si="1"/>
        <v>-1.379310344827589E-2</v>
      </c>
      <c r="L43" s="129"/>
      <c r="N43" s="94"/>
      <c r="O43" s="94"/>
      <c r="P43" s="95"/>
    </row>
    <row r="44" spans="2:16" s="80" customFormat="1" ht="15.5">
      <c r="B44" s="125">
        <v>43</v>
      </c>
      <c r="C44" s="125" t="s">
        <v>40</v>
      </c>
      <c r="D44" s="126">
        <v>293</v>
      </c>
      <c r="E44" s="126">
        <v>38</v>
      </c>
      <c r="F44" s="127">
        <v>331</v>
      </c>
      <c r="G44" s="126">
        <v>238</v>
      </c>
      <c r="H44" s="126">
        <v>49</v>
      </c>
      <c r="I44" s="127">
        <v>287</v>
      </c>
      <c r="J44" s="126">
        <f t="shared" si="0"/>
        <v>-44</v>
      </c>
      <c r="K44" s="128">
        <f t="shared" si="1"/>
        <v>-0.13293051359516617</v>
      </c>
      <c r="L44" s="129"/>
      <c r="N44" s="94"/>
      <c r="O44" s="94"/>
      <c r="P44" s="95"/>
    </row>
    <row r="45" spans="2:16" s="81" customFormat="1" ht="15.5">
      <c r="B45" s="130"/>
      <c r="C45" s="130" t="s">
        <v>54</v>
      </c>
      <c r="D45" s="131">
        <v>3193</v>
      </c>
      <c r="E45" s="131">
        <v>524</v>
      </c>
      <c r="F45" s="131">
        <v>3717</v>
      </c>
      <c r="G45" s="131">
        <v>3108</v>
      </c>
      <c r="H45" s="131">
        <v>602</v>
      </c>
      <c r="I45" s="131">
        <v>3710</v>
      </c>
      <c r="J45" s="131">
        <f t="shared" si="0"/>
        <v>-7</v>
      </c>
      <c r="K45" s="132">
        <f t="shared" si="1"/>
        <v>-1.8832391713747842E-3</v>
      </c>
      <c r="L45" s="133"/>
      <c r="N45" s="96"/>
      <c r="O45" s="96"/>
      <c r="P45" s="96"/>
    </row>
    <row r="46" spans="2:16" s="80" customFormat="1" ht="15.5">
      <c r="B46" s="125">
        <v>3</v>
      </c>
      <c r="C46" s="125" t="s">
        <v>77</v>
      </c>
      <c r="D46" s="126">
        <v>838</v>
      </c>
      <c r="E46" s="126">
        <v>121</v>
      </c>
      <c r="F46" s="127">
        <v>959</v>
      </c>
      <c r="G46" s="126">
        <v>784</v>
      </c>
      <c r="H46" s="126">
        <v>135</v>
      </c>
      <c r="I46" s="127">
        <v>919</v>
      </c>
      <c r="J46" s="126">
        <f t="shared" si="0"/>
        <v>-40</v>
      </c>
      <c r="K46" s="128">
        <f t="shared" si="1"/>
        <v>-4.1710114702815382E-2</v>
      </c>
      <c r="L46" s="129"/>
      <c r="N46" s="94"/>
      <c r="O46" s="94"/>
      <c r="P46" s="95"/>
    </row>
    <row r="47" spans="2:16" s="80" customFormat="1" ht="15.5">
      <c r="B47" s="125">
        <v>12</v>
      </c>
      <c r="C47" s="125" t="s">
        <v>78</v>
      </c>
      <c r="D47" s="126">
        <v>305</v>
      </c>
      <c r="E47" s="126">
        <v>35</v>
      </c>
      <c r="F47" s="127">
        <v>340</v>
      </c>
      <c r="G47" s="126">
        <v>287</v>
      </c>
      <c r="H47" s="126">
        <v>32</v>
      </c>
      <c r="I47" s="127">
        <v>319</v>
      </c>
      <c r="J47" s="126">
        <f t="shared" si="0"/>
        <v>-21</v>
      </c>
      <c r="K47" s="128">
        <f t="shared" si="1"/>
        <v>-6.1764705882352944E-2</v>
      </c>
      <c r="L47" s="129"/>
      <c r="N47" s="94"/>
      <c r="O47" s="94"/>
      <c r="P47" s="95"/>
    </row>
    <row r="48" spans="2:16" s="80" customFormat="1" ht="15.5">
      <c r="B48" s="125">
        <v>46</v>
      </c>
      <c r="C48" s="125" t="s">
        <v>45</v>
      </c>
      <c r="D48" s="126">
        <v>1162</v>
      </c>
      <c r="E48" s="126">
        <v>224</v>
      </c>
      <c r="F48" s="127">
        <v>1386</v>
      </c>
      <c r="G48" s="126">
        <v>1131</v>
      </c>
      <c r="H48" s="126">
        <v>176</v>
      </c>
      <c r="I48" s="127">
        <v>1307</v>
      </c>
      <c r="J48" s="126">
        <f t="shared" si="0"/>
        <v>-79</v>
      </c>
      <c r="K48" s="128">
        <f t="shared" si="1"/>
        <v>-5.6998556998557048E-2</v>
      </c>
      <c r="L48" s="129"/>
      <c r="N48" s="94"/>
      <c r="O48" s="94"/>
      <c r="P48" s="95"/>
    </row>
    <row r="49" spans="2:16" s="81" customFormat="1" ht="15.5">
      <c r="B49" s="130"/>
      <c r="C49" s="130" t="s">
        <v>55</v>
      </c>
      <c r="D49" s="131">
        <v>2305</v>
      </c>
      <c r="E49" s="131">
        <v>380</v>
      </c>
      <c r="F49" s="131">
        <v>2685</v>
      </c>
      <c r="G49" s="131">
        <v>2202</v>
      </c>
      <c r="H49" s="131">
        <v>343</v>
      </c>
      <c r="I49" s="131">
        <v>2545</v>
      </c>
      <c r="J49" s="131">
        <f t="shared" si="0"/>
        <v>-140</v>
      </c>
      <c r="K49" s="132">
        <f t="shared" si="1"/>
        <v>-5.2141527001862142E-2</v>
      </c>
      <c r="L49" s="133"/>
      <c r="N49" s="96"/>
      <c r="O49" s="96"/>
      <c r="P49" s="96"/>
    </row>
    <row r="50" spans="2:16" s="80" customFormat="1" ht="15.5">
      <c r="B50" s="125">
        <v>6</v>
      </c>
      <c r="C50" s="125" t="s">
        <v>41</v>
      </c>
      <c r="D50" s="126">
        <v>178</v>
      </c>
      <c r="E50" s="126">
        <v>32</v>
      </c>
      <c r="F50" s="127">
        <v>210</v>
      </c>
      <c r="G50" s="126">
        <v>144</v>
      </c>
      <c r="H50" s="126">
        <v>32</v>
      </c>
      <c r="I50" s="127">
        <v>176</v>
      </c>
      <c r="J50" s="126">
        <f t="shared" si="0"/>
        <v>-34</v>
      </c>
      <c r="K50" s="128">
        <f t="shared" si="1"/>
        <v>-0.16190476190476188</v>
      </c>
      <c r="L50" s="129"/>
      <c r="N50" s="94"/>
      <c r="O50" s="94"/>
      <c r="P50" s="95"/>
    </row>
    <row r="51" spans="2:16" s="80" customFormat="1" ht="15.5">
      <c r="B51" s="125">
        <v>10</v>
      </c>
      <c r="C51" s="125" t="s">
        <v>42</v>
      </c>
      <c r="D51" s="126">
        <v>84</v>
      </c>
      <c r="E51" s="126">
        <v>21</v>
      </c>
      <c r="F51" s="127">
        <v>105</v>
      </c>
      <c r="G51" s="126">
        <v>102</v>
      </c>
      <c r="H51" s="126">
        <v>12</v>
      </c>
      <c r="I51" s="127">
        <v>114</v>
      </c>
      <c r="J51" s="126">
        <f t="shared" si="0"/>
        <v>9</v>
      </c>
      <c r="K51" s="128">
        <f t="shared" si="1"/>
        <v>8.5714285714285632E-2</v>
      </c>
      <c r="L51" s="129"/>
      <c r="N51" s="94"/>
      <c r="O51" s="94"/>
      <c r="P51" s="95"/>
    </row>
    <row r="52" spans="2:16" s="81" customFormat="1" ht="15.5">
      <c r="B52" s="130"/>
      <c r="C52" s="130" t="s">
        <v>56</v>
      </c>
      <c r="D52" s="131">
        <v>262</v>
      </c>
      <c r="E52" s="131">
        <v>53</v>
      </c>
      <c r="F52" s="131">
        <v>315</v>
      </c>
      <c r="G52" s="131">
        <v>246</v>
      </c>
      <c r="H52" s="131">
        <v>44</v>
      </c>
      <c r="I52" s="131">
        <v>290</v>
      </c>
      <c r="J52" s="131">
        <f t="shared" si="0"/>
        <v>-25</v>
      </c>
      <c r="K52" s="132">
        <f t="shared" si="1"/>
        <v>-7.9365079365079416E-2</v>
      </c>
      <c r="L52" s="133"/>
      <c r="N52" s="96"/>
      <c r="O52" s="96"/>
      <c r="P52" s="96"/>
    </row>
    <row r="53" spans="2:16" s="80" customFormat="1" ht="15.5">
      <c r="B53" s="125">
        <v>15</v>
      </c>
      <c r="C53" s="125" t="s">
        <v>79</v>
      </c>
      <c r="D53" s="126">
        <v>301</v>
      </c>
      <c r="E53" s="126">
        <v>62</v>
      </c>
      <c r="F53" s="127">
        <v>363</v>
      </c>
      <c r="G53" s="126">
        <v>314</v>
      </c>
      <c r="H53" s="126">
        <v>52</v>
      </c>
      <c r="I53" s="127">
        <v>366</v>
      </c>
      <c r="J53" s="126">
        <f t="shared" si="0"/>
        <v>3</v>
      </c>
      <c r="K53" s="128">
        <f t="shared" si="1"/>
        <v>8.2644628099173278E-3</v>
      </c>
      <c r="L53" s="129"/>
      <c r="N53" s="94"/>
      <c r="O53" s="94"/>
      <c r="P53" s="95"/>
    </row>
    <row r="54" spans="2:16" s="80" customFormat="1" ht="15.5">
      <c r="B54" s="125">
        <v>27</v>
      </c>
      <c r="C54" s="125" t="s">
        <v>43</v>
      </c>
      <c r="D54" s="126">
        <v>84</v>
      </c>
      <c r="E54" s="126">
        <v>45</v>
      </c>
      <c r="F54" s="127">
        <v>129</v>
      </c>
      <c r="G54" s="126">
        <v>85</v>
      </c>
      <c r="H54" s="126">
        <v>9</v>
      </c>
      <c r="I54" s="127">
        <v>94</v>
      </c>
      <c r="J54" s="126">
        <f t="shared" si="0"/>
        <v>-35</v>
      </c>
      <c r="K54" s="128">
        <f t="shared" si="1"/>
        <v>-0.27131782945736438</v>
      </c>
      <c r="L54" s="129"/>
      <c r="N54" s="94"/>
      <c r="O54" s="94"/>
      <c r="P54" s="95"/>
    </row>
    <row r="55" spans="2:16" s="80" customFormat="1" ht="15.5">
      <c r="B55" s="125">
        <v>32</v>
      </c>
      <c r="C55" s="125" t="s">
        <v>80</v>
      </c>
      <c r="D55" s="126">
        <v>61</v>
      </c>
      <c r="E55" s="126">
        <v>15</v>
      </c>
      <c r="F55" s="127">
        <v>76</v>
      </c>
      <c r="G55" s="126">
        <v>43</v>
      </c>
      <c r="H55" s="126">
        <v>20</v>
      </c>
      <c r="I55" s="127">
        <v>63</v>
      </c>
      <c r="J55" s="126">
        <f t="shared" si="0"/>
        <v>-13</v>
      </c>
      <c r="K55" s="128">
        <f t="shared" si="1"/>
        <v>-0.17105263157894735</v>
      </c>
      <c r="L55" s="129"/>
      <c r="N55" s="94"/>
      <c r="O55" s="94"/>
      <c r="P55" s="95"/>
    </row>
    <row r="56" spans="2:16" s="80" customFormat="1" ht="15.5">
      <c r="B56" s="125">
        <v>36</v>
      </c>
      <c r="C56" s="125" t="s">
        <v>44</v>
      </c>
      <c r="D56" s="126">
        <v>195</v>
      </c>
      <c r="E56" s="126">
        <v>31</v>
      </c>
      <c r="F56" s="127">
        <v>226</v>
      </c>
      <c r="G56" s="126">
        <v>215</v>
      </c>
      <c r="H56" s="126">
        <v>35</v>
      </c>
      <c r="I56" s="127">
        <v>250</v>
      </c>
      <c r="J56" s="126">
        <f t="shared" si="0"/>
        <v>24</v>
      </c>
      <c r="K56" s="128">
        <f t="shared" si="1"/>
        <v>0.10619469026548667</v>
      </c>
      <c r="L56" s="129"/>
      <c r="N56" s="94"/>
      <c r="O56" s="94"/>
      <c r="P56" s="95"/>
    </row>
    <row r="57" spans="2:16" s="81" customFormat="1" ht="15.5">
      <c r="B57" s="130"/>
      <c r="C57" s="130" t="s">
        <v>57</v>
      </c>
      <c r="D57" s="131">
        <v>641</v>
      </c>
      <c r="E57" s="131">
        <v>153</v>
      </c>
      <c r="F57" s="131">
        <v>794</v>
      </c>
      <c r="G57" s="131">
        <v>657</v>
      </c>
      <c r="H57" s="131">
        <v>116</v>
      </c>
      <c r="I57" s="131">
        <v>773</v>
      </c>
      <c r="J57" s="131">
        <f t="shared" si="0"/>
        <v>-21</v>
      </c>
      <c r="K57" s="132">
        <f t="shared" si="1"/>
        <v>-2.6448362720403074E-2</v>
      </c>
      <c r="L57" s="133"/>
      <c r="N57" s="96"/>
      <c r="O57" s="96"/>
      <c r="P57" s="96"/>
    </row>
    <row r="58" spans="2:16" s="81" customFormat="1" ht="15.5">
      <c r="B58" s="130">
        <v>28</v>
      </c>
      <c r="C58" s="130" t="s">
        <v>58</v>
      </c>
      <c r="D58" s="131">
        <v>4247</v>
      </c>
      <c r="E58" s="131">
        <v>854</v>
      </c>
      <c r="F58" s="131">
        <v>5101</v>
      </c>
      <c r="G58" s="131">
        <v>3899</v>
      </c>
      <c r="H58" s="131">
        <v>784</v>
      </c>
      <c r="I58" s="131">
        <v>4683</v>
      </c>
      <c r="J58" s="131">
        <f t="shared" si="0"/>
        <v>-418</v>
      </c>
      <c r="K58" s="132">
        <f t="shared" si="1"/>
        <v>-8.1944716722211375E-2</v>
      </c>
      <c r="L58" s="133"/>
      <c r="N58" s="96"/>
      <c r="O58" s="96"/>
      <c r="P58" s="96"/>
    </row>
    <row r="59" spans="2:16" s="81" customFormat="1" ht="15.5">
      <c r="B59" s="130">
        <v>30</v>
      </c>
      <c r="C59" s="130" t="s">
        <v>59</v>
      </c>
      <c r="D59" s="131">
        <v>827</v>
      </c>
      <c r="E59" s="131">
        <v>98</v>
      </c>
      <c r="F59" s="131">
        <v>925</v>
      </c>
      <c r="G59" s="131">
        <v>762</v>
      </c>
      <c r="H59" s="131">
        <v>99</v>
      </c>
      <c r="I59" s="131">
        <v>861</v>
      </c>
      <c r="J59" s="131">
        <f t="shared" si="0"/>
        <v>-64</v>
      </c>
      <c r="K59" s="132">
        <f t="shared" si="1"/>
        <v>-6.9189189189189149E-2</v>
      </c>
      <c r="L59" s="133"/>
      <c r="N59" s="96"/>
      <c r="O59" s="96"/>
      <c r="P59" s="96"/>
    </row>
    <row r="60" spans="2:16" s="81" customFormat="1" ht="15.5">
      <c r="B60" s="130">
        <v>31</v>
      </c>
      <c r="C60" s="130" t="s">
        <v>60</v>
      </c>
      <c r="D60" s="131">
        <v>797</v>
      </c>
      <c r="E60" s="131">
        <v>120</v>
      </c>
      <c r="F60" s="131">
        <v>917</v>
      </c>
      <c r="G60" s="131">
        <v>847</v>
      </c>
      <c r="H60" s="131">
        <v>158</v>
      </c>
      <c r="I60" s="131">
        <v>1005</v>
      </c>
      <c r="J60" s="131">
        <f t="shared" si="0"/>
        <v>88</v>
      </c>
      <c r="K60" s="132">
        <f t="shared" si="1"/>
        <v>9.5965103598691481E-2</v>
      </c>
      <c r="L60" s="133"/>
      <c r="N60" s="96"/>
      <c r="O60" s="96"/>
      <c r="P60" s="96"/>
    </row>
    <row r="61" spans="2:16" s="80" customFormat="1" ht="15.5">
      <c r="B61" s="125">
        <v>1</v>
      </c>
      <c r="C61" s="125" t="s">
        <v>81</v>
      </c>
      <c r="D61" s="126">
        <v>327</v>
      </c>
      <c r="E61" s="126">
        <v>85</v>
      </c>
      <c r="F61" s="127">
        <v>412</v>
      </c>
      <c r="G61" s="126">
        <v>335</v>
      </c>
      <c r="H61" s="126">
        <v>75</v>
      </c>
      <c r="I61" s="127">
        <v>410</v>
      </c>
      <c r="J61" s="126">
        <f t="shared" si="0"/>
        <v>-2</v>
      </c>
      <c r="K61" s="128">
        <f t="shared" si="1"/>
        <v>-4.8543689320388328E-3</v>
      </c>
      <c r="L61" s="129"/>
      <c r="N61" s="94"/>
      <c r="O61" s="94"/>
      <c r="P61" s="95"/>
    </row>
    <row r="62" spans="2:16" s="80" customFormat="1" ht="15.5">
      <c r="B62" s="125">
        <v>20</v>
      </c>
      <c r="C62" s="125" t="s">
        <v>82</v>
      </c>
      <c r="D62" s="126">
        <v>575</v>
      </c>
      <c r="E62" s="126">
        <v>82</v>
      </c>
      <c r="F62" s="127">
        <v>657</v>
      </c>
      <c r="G62" s="126">
        <v>630</v>
      </c>
      <c r="H62" s="126">
        <v>98</v>
      </c>
      <c r="I62" s="127">
        <v>728</v>
      </c>
      <c r="J62" s="126">
        <f t="shared" si="0"/>
        <v>71</v>
      </c>
      <c r="K62" s="128">
        <f t="shared" si="1"/>
        <v>0.10806697108066965</v>
      </c>
      <c r="L62" s="129"/>
      <c r="N62" s="94"/>
      <c r="O62" s="94"/>
      <c r="P62" s="95"/>
    </row>
    <row r="63" spans="2:16" s="80" customFormat="1" ht="15.5">
      <c r="B63" s="125">
        <v>48</v>
      </c>
      <c r="C63" s="125" t="s">
        <v>83</v>
      </c>
      <c r="D63" s="126">
        <v>907</v>
      </c>
      <c r="E63" s="126">
        <v>145</v>
      </c>
      <c r="F63" s="127">
        <v>1052</v>
      </c>
      <c r="G63" s="126">
        <v>886</v>
      </c>
      <c r="H63" s="126">
        <v>167</v>
      </c>
      <c r="I63" s="127">
        <v>1053</v>
      </c>
      <c r="J63" s="126">
        <f t="shared" si="0"/>
        <v>1</v>
      </c>
      <c r="K63" s="128">
        <f t="shared" si="1"/>
        <v>9.5057034220524805E-4</v>
      </c>
      <c r="L63" s="129"/>
      <c r="N63" s="94"/>
      <c r="O63" s="94"/>
      <c r="P63" s="95"/>
    </row>
    <row r="64" spans="2:16" s="81" customFormat="1" ht="15.5">
      <c r="B64" s="130"/>
      <c r="C64" s="130" t="s">
        <v>61</v>
      </c>
      <c r="D64" s="131">
        <v>1809</v>
      </c>
      <c r="E64" s="131">
        <v>312</v>
      </c>
      <c r="F64" s="131">
        <v>2121</v>
      </c>
      <c r="G64" s="131">
        <v>1851</v>
      </c>
      <c r="H64" s="131">
        <v>340</v>
      </c>
      <c r="I64" s="131">
        <v>2191</v>
      </c>
      <c r="J64" s="131">
        <f t="shared" si="0"/>
        <v>70</v>
      </c>
      <c r="K64" s="132">
        <f t="shared" si="1"/>
        <v>3.3003300330032959E-2</v>
      </c>
      <c r="L64" s="133"/>
      <c r="N64" s="96"/>
      <c r="O64" s="96"/>
      <c r="P64" s="96"/>
    </row>
    <row r="65" spans="2:16" s="81" customFormat="1" ht="15.5">
      <c r="B65" s="130">
        <v>26</v>
      </c>
      <c r="C65" s="130" t="s">
        <v>62</v>
      </c>
      <c r="D65" s="131">
        <v>218</v>
      </c>
      <c r="E65" s="131">
        <v>36</v>
      </c>
      <c r="F65" s="131">
        <v>254</v>
      </c>
      <c r="G65" s="131">
        <v>193</v>
      </c>
      <c r="H65" s="131">
        <v>37</v>
      </c>
      <c r="I65" s="131">
        <v>230</v>
      </c>
      <c r="J65" s="131">
        <f t="shared" si="0"/>
        <v>-24</v>
      </c>
      <c r="K65" s="132">
        <f t="shared" si="1"/>
        <v>-9.4488188976378007E-2</v>
      </c>
      <c r="L65" s="133"/>
      <c r="N65" s="96"/>
      <c r="O65" s="96"/>
      <c r="P65" s="96"/>
    </row>
    <row r="66" spans="2:16" s="80" customFormat="1" ht="15.5">
      <c r="B66" s="125">
        <v>51</v>
      </c>
      <c r="C66" s="125" t="s">
        <v>63</v>
      </c>
      <c r="D66" s="126">
        <v>12</v>
      </c>
      <c r="E66" s="126">
        <v>1</v>
      </c>
      <c r="F66" s="126">
        <v>13</v>
      </c>
      <c r="G66" s="126">
        <v>16</v>
      </c>
      <c r="H66" s="126">
        <v>4</v>
      </c>
      <c r="I66" s="126">
        <v>20</v>
      </c>
      <c r="J66" s="126">
        <f t="shared" si="0"/>
        <v>7</v>
      </c>
      <c r="K66" s="128">
        <f t="shared" si="1"/>
        <v>0.53846153846153855</v>
      </c>
      <c r="L66" s="129"/>
      <c r="N66" s="94"/>
      <c r="O66" s="94"/>
      <c r="P66" s="95"/>
    </row>
    <row r="67" spans="2:16" s="80" customFormat="1" ht="15.5">
      <c r="B67" s="125">
        <v>52</v>
      </c>
      <c r="C67" s="125" t="s">
        <v>64</v>
      </c>
      <c r="D67" s="126">
        <v>13</v>
      </c>
      <c r="E67" s="126">
        <v>4</v>
      </c>
      <c r="F67" s="126">
        <v>17</v>
      </c>
      <c r="G67" s="126">
        <v>22</v>
      </c>
      <c r="H67" s="126">
        <v>1</v>
      </c>
      <c r="I67" s="126">
        <v>23</v>
      </c>
      <c r="J67" s="126">
        <f t="shared" si="0"/>
        <v>6</v>
      </c>
      <c r="K67" s="128">
        <f t="shared" si="1"/>
        <v>0.35294117647058831</v>
      </c>
      <c r="L67" s="129"/>
      <c r="N67" s="94"/>
      <c r="O67" s="94"/>
      <c r="P67" s="95"/>
    </row>
    <row r="68" spans="2:16" s="80" customFormat="1" ht="15" customHeight="1">
      <c r="B68" s="134"/>
      <c r="C68" s="134" t="s">
        <v>7</v>
      </c>
      <c r="D68" s="135">
        <v>21089</v>
      </c>
      <c r="E68" s="135">
        <v>3853</v>
      </c>
      <c r="F68" s="135">
        <v>24942</v>
      </c>
      <c r="G68" s="135">
        <v>20224</v>
      </c>
      <c r="H68" s="135">
        <v>3724</v>
      </c>
      <c r="I68" s="135">
        <v>23948</v>
      </c>
      <c r="J68" s="135">
        <f t="shared" si="0"/>
        <v>-994</v>
      </c>
      <c r="K68" s="136">
        <f t="shared" si="1"/>
        <v>-3.9852457701868294E-2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S76" sqref="S76"/>
    </sheetView>
  </sheetViews>
  <sheetFormatPr baseColWidth="10" defaultColWidth="11.453125" defaultRowHeight="12.5"/>
  <cols>
    <col min="1" max="7" width="0" style="10" hidden="1" customWidth="1"/>
    <col min="8" max="8" width="25.81640625" style="10" hidden="1" customWidth="1"/>
    <col min="9" max="14" width="11.453125" style="10"/>
    <col min="15" max="15" width="19.81640625" style="10" customWidth="1"/>
    <col min="16" max="16" width="3.7265625" style="10" customWidth="1"/>
    <col min="17" max="16384" width="11.453125" style="10"/>
  </cols>
  <sheetData>
    <row r="1" spans="1:24" ht="18.5">
      <c r="I1" s="177" t="s">
        <v>65</v>
      </c>
      <c r="J1" s="177"/>
      <c r="K1" s="177"/>
      <c r="L1" s="177"/>
      <c r="M1" s="177"/>
      <c r="N1" s="177"/>
      <c r="O1" s="177"/>
      <c r="P1" s="177"/>
      <c r="Q1" s="177"/>
      <c r="R1" s="177"/>
      <c r="S1" s="15"/>
    </row>
    <row r="2" spans="1:24" ht="20.149999999999999" customHeight="1">
      <c r="A2" s="146" t="s">
        <v>98</v>
      </c>
      <c r="B2" s="146"/>
      <c r="C2" s="146"/>
      <c r="D2" s="146"/>
      <c r="E2" s="146"/>
      <c r="F2" s="146"/>
      <c r="G2" s="146"/>
      <c r="H2" s="146"/>
      <c r="I2" s="146"/>
      <c r="J2" s="146"/>
      <c r="K2" s="146"/>
      <c r="L2" s="146"/>
      <c r="M2" s="146"/>
      <c r="N2" s="146"/>
      <c r="O2" s="146"/>
      <c r="P2" s="146"/>
      <c r="Q2" s="146"/>
      <c r="R2" s="146"/>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78" t="s">
        <v>69</v>
      </c>
      <c r="J4" s="178"/>
      <c r="K4" s="178"/>
      <c r="L4" s="178"/>
      <c r="M4" s="178"/>
      <c r="N4" s="178"/>
      <c r="O4" s="178"/>
      <c r="P4" s="178"/>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23948</v>
      </c>
      <c r="C6" s="10">
        <v>1587</v>
      </c>
      <c r="D6" s="10">
        <v>22097</v>
      </c>
      <c r="E6" s="10">
        <v>28829</v>
      </c>
      <c r="F6" s="10">
        <v>2427</v>
      </c>
      <c r="G6" s="10">
        <v>31256</v>
      </c>
    </row>
    <row r="7" spans="1:24">
      <c r="J7" s="10" t="str">
        <f>'Total y Variación interanual'!$C$14</f>
        <v>ANDALUCÍA</v>
      </c>
      <c r="K7" s="13">
        <f>'Total y Variación interanual'!$I$14</f>
        <v>2668</v>
      </c>
    </row>
    <row r="8" spans="1:24">
      <c r="J8" s="10" t="str">
        <f>'Total y Variación interanual'!C18</f>
        <v>ARAGÓN</v>
      </c>
      <c r="K8" s="13">
        <f>'Total y Variación interanual'!I18</f>
        <v>865</v>
      </c>
    </row>
    <row r="9" spans="1:24">
      <c r="B9" s="10" t="s">
        <v>2</v>
      </c>
      <c r="C9" s="10" t="s">
        <v>3</v>
      </c>
      <c r="D9" s="10" t="s">
        <v>48</v>
      </c>
      <c r="J9" s="10" t="str">
        <f>'Total y Variación interanual'!C19</f>
        <v>ASTURIAS</v>
      </c>
      <c r="K9" s="13">
        <f>'Total y Variación interanual'!I19</f>
        <v>295</v>
      </c>
    </row>
    <row r="10" spans="1:24">
      <c r="A10" s="13" t="s">
        <v>67</v>
      </c>
      <c r="B10" s="13">
        <f>'Total y Variación interanual'!D68</f>
        <v>21089</v>
      </c>
      <c r="C10" s="13">
        <f>'Total y Variación interanual'!E68</f>
        <v>3853</v>
      </c>
      <c r="D10" s="13">
        <f>'Total y Variación interanual'!F68</f>
        <v>24942</v>
      </c>
      <c r="J10" s="10" t="str">
        <f>'Total y Variación interanual'!C20</f>
        <v>ILLES BALEARS</v>
      </c>
      <c r="K10" s="13">
        <f>'Total y Variación interanual'!I20</f>
        <v>829</v>
      </c>
    </row>
    <row r="11" spans="1:24">
      <c r="A11" s="13" t="s">
        <v>68</v>
      </c>
      <c r="B11" s="13">
        <f>'Total y Variación interanual'!G68</f>
        <v>20224</v>
      </c>
      <c r="C11" s="13">
        <f>'Total y Variación interanual'!H68</f>
        <v>3724</v>
      </c>
      <c r="D11" s="13">
        <f>'Total y Variación interanual'!I68</f>
        <v>23948</v>
      </c>
      <c r="J11" s="10" t="str">
        <f>'Total y Variación interanual'!C23</f>
        <v>CANARIAS</v>
      </c>
      <c r="K11" s="13">
        <f>'Total y Variación interanual'!I23</f>
        <v>469</v>
      </c>
    </row>
    <row r="12" spans="1:24">
      <c r="J12" s="10" t="str">
        <f>'Total y Variación interanual'!C24</f>
        <v>CANTABRIA</v>
      </c>
      <c r="K12" s="13">
        <f>'Total y Variación interanual'!I24</f>
        <v>189</v>
      </c>
    </row>
    <row r="13" spans="1:24">
      <c r="J13" s="10" t="str">
        <f>'Total y Variación interanual'!$C$34</f>
        <v>CASTILLA-LEÓN</v>
      </c>
      <c r="K13" s="13">
        <f>'Total y Variación interanual'!$I$34</f>
        <v>1287</v>
      </c>
    </row>
    <row r="14" spans="1:24">
      <c r="J14" s="10" t="str">
        <f>'Total y Variación interanual'!$C$40</f>
        <v>CAST.-LA MANCHA</v>
      </c>
      <c r="K14" s="13">
        <f>'Total y Variación interanual'!$I$40</f>
        <v>1015</v>
      </c>
    </row>
    <row r="15" spans="1:24" ht="12.75" customHeight="1">
      <c r="J15" s="10" t="str">
        <f>'Total y Variación interanual'!$C$45</f>
        <v>CATALUÑA</v>
      </c>
      <c r="K15" s="13">
        <f>'Total y Variación interanual'!$I$45</f>
        <v>3710</v>
      </c>
    </row>
    <row r="16" spans="1:24">
      <c r="J16" s="10" t="str">
        <f>'Total y Variación interanual'!$C$49</f>
        <v>C. VALENCIANA</v>
      </c>
      <c r="K16" s="13">
        <f>'Total y Variación interanual'!$I$49</f>
        <v>2545</v>
      </c>
    </row>
    <row r="17" spans="10:11">
      <c r="J17" s="10" t="str">
        <f>'Total y Variación interanual'!$C$52</f>
        <v>EXTREMADURA</v>
      </c>
      <c r="K17" s="13">
        <f>'Total y Variación interanual'!$I$52</f>
        <v>290</v>
      </c>
    </row>
    <row r="18" spans="10:11">
      <c r="J18" s="10" t="str">
        <f>'Total y Variación interanual'!C57</f>
        <v>GALICIA</v>
      </c>
      <c r="K18" s="13">
        <f>'Total y Variación interanual'!I57</f>
        <v>773</v>
      </c>
    </row>
    <row r="19" spans="10:11">
      <c r="J19" s="10" t="str">
        <f>'Total y Variación interanual'!C58</f>
        <v>C. DE MADRID</v>
      </c>
      <c r="K19" s="13">
        <f>'Total y Variación interanual'!I58</f>
        <v>4683</v>
      </c>
    </row>
    <row r="20" spans="10:11">
      <c r="J20" s="10" t="str">
        <f>'Total y Variación interanual'!C59</f>
        <v>R. DE MURCIA</v>
      </c>
      <c r="K20" s="13">
        <f>'Total y Variación interanual'!I59</f>
        <v>861</v>
      </c>
    </row>
    <row r="21" spans="10:11">
      <c r="J21" s="10" t="str">
        <f>'Total y Variación interanual'!C60</f>
        <v>NAVARRA</v>
      </c>
      <c r="K21" s="13">
        <f>'Total y Variación interanual'!I60</f>
        <v>1005</v>
      </c>
    </row>
    <row r="22" spans="10:11">
      <c r="J22" s="10" t="str">
        <f>'Total y Variación interanual'!C64</f>
        <v>PAÍS VASCO</v>
      </c>
      <c r="K22" s="13">
        <f>'Total y Variación interanual'!I64</f>
        <v>2191</v>
      </c>
    </row>
    <row r="23" spans="10:11">
      <c r="J23" s="10" t="str">
        <f>'Total y Variación interanual'!C65</f>
        <v>LA RIOJA</v>
      </c>
      <c r="K23" s="13">
        <f>'Total y Variación interanual'!I65</f>
        <v>230</v>
      </c>
    </row>
    <row r="24" spans="10:11">
      <c r="J24" s="13" t="str">
        <f>'Total y Variación interanual'!C66</f>
        <v>CEUTA</v>
      </c>
      <c r="K24" s="13">
        <f>'Total y Variación interanual'!I66</f>
        <v>20</v>
      </c>
    </row>
    <row r="25" spans="10:11">
      <c r="J25" s="13" t="str">
        <f>'Total y Variación interanual'!C67</f>
        <v>MELILLA</v>
      </c>
      <c r="K25" s="13">
        <f>'Total y Variación interanual'!I67</f>
        <v>23</v>
      </c>
    </row>
    <row r="53" spans="9:15" ht="15" customHeight="1">
      <c r="I53" s="178" t="s">
        <v>100</v>
      </c>
      <c r="J53" s="178"/>
      <c r="K53" s="178"/>
      <c r="L53" s="178"/>
      <c r="M53" s="178"/>
      <c r="N53" s="178"/>
      <c r="O53" s="178"/>
    </row>
    <row r="63" spans="9:15">
      <c r="K63" s="13">
        <f>'Total y Variación interanual'!$D$68</f>
        <v>21089</v>
      </c>
    </row>
    <row r="64" spans="9:15">
      <c r="K64" s="13">
        <f>'Total y Variación interanual'!$G$68</f>
        <v>20224</v>
      </c>
    </row>
    <row r="65" spans="11:11">
      <c r="K65" s="13"/>
    </row>
    <row r="66" spans="11:11">
      <c r="K66" s="13">
        <f>'Total y Variación interanual'!$E$68</f>
        <v>3853</v>
      </c>
    </row>
    <row r="67" spans="11:11">
      <c r="K67" s="13">
        <f>'Total y Variación interanual'!$H$68</f>
        <v>3724</v>
      </c>
    </row>
    <row r="68" spans="11:11">
      <c r="K68" s="13"/>
    </row>
    <row r="69" spans="11:11">
      <c r="K69" s="13">
        <f>'Total y Variación interanual'!$F$68</f>
        <v>24942</v>
      </c>
    </row>
    <row r="70" spans="11:11">
      <c r="K70" s="13">
        <f>'Total y Variación interanual'!$I$68</f>
        <v>23948</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MENDUIÑA GARCIA, PATRICIA</cp:lastModifiedBy>
  <cp:lastPrinted>2020-07-22T07:39:18Z</cp:lastPrinted>
  <dcterms:created xsi:type="dcterms:W3CDTF">2020-04-09T17:28:39Z</dcterms:created>
  <dcterms:modified xsi:type="dcterms:W3CDTF">2024-07-30T07:04:48Z</dcterms:modified>
</cp:coreProperties>
</file>