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mc:AlternateContent xmlns:mc="http://schemas.openxmlformats.org/markup-compatibility/2006">
    <mc:Choice Requires="x15">
      <x15ac:absPath xmlns:x15ac="http://schemas.microsoft.com/office/spreadsheetml/2010/11/ac" url="I:\GESTION\DATOS\maternidad, paternidad y excedencias\tercer trimestre\3 trimestre 2023\"/>
    </mc:Choice>
  </mc:AlternateContent>
  <xr:revisionPtr revIDLastSave="0" documentId="8_{D2DC9407-B994-449D-8D6A-3A5C2C146E13}" xr6:coauthVersionLast="47" xr6:coauthVersionMax="47" xr10:uidLastSave="{00000000-0000-0000-0000-000000000000}"/>
  <bookViews>
    <workbookView xWindow="19080" yWindow="-120" windowWidth="29040" windowHeight="15840" firstSheet="3" activeTab="8" xr2:uid="{00000000-000D-0000-FFFF-FFFF00000000}"/>
  </bookViews>
  <sheets>
    <sheet name="Portada" sheetId="1" r:id="rId1"/>
    <sheet name="Índice" sheetId="3" r:id="rId2"/>
    <sheet name="Prestaciones" sheetId="2" r:id="rId3"/>
    <sheet name="Totales y gasto" sheetId="5" r:id="rId4"/>
    <sheet name="Procesos por CC.AA" sheetId="6" r:id="rId5"/>
    <sheet name="Modalidades y duraciones medias" sheetId="10" r:id="rId6"/>
    <sheet name="Excedencias" sheetId="4"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CC.AA'!$A$1:$S$78</definedName>
    <definedName name="_xlnm.Print_Area" localSheetId="1">Índice!$A$1:$G$44</definedName>
    <definedName name="_xlnm.Print_Area" localSheetId="5">'Modalidades y duraciones medias'!$C$4:$H$78</definedName>
    <definedName name="_xlnm.Print_Area" localSheetId="0">Portada!$A$1:$F$48</definedName>
    <definedName name="_xlnm.Print_Area" localSheetId="2">Prestaciones!$A$1:$E$27</definedName>
    <definedName name="_xlnm.Print_Area" localSheetId="4">'Procesos por CC.AA'!$A$3:$F$43</definedName>
    <definedName name="_xlnm.Print_Area" localSheetId="7">'Total y Variación interanual'!$B$1:$K$68</definedName>
    <definedName name="_xlnm.Print_Area" localSheetId="3">'Totales y gasto'!$C$2:$H$79</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0" i="10" l="1"/>
  <c r="E80" i="10"/>
  <c r="J6" i="8" l="1"/>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D26" i="2" l="1"/>
  <c r="D25" i="2"/>
  <c r="B23" i="2"/>
  <c r="B23" i="4"/>
  <c r="D25" i="4"/>
  <c r="D26" i="4"/>
  <c r="K67" i="9" l="1"/>
  <c r="K64" i="9"/>
  <c r="K70" i="9"/>
  <c r="K69" i="9"/>
  <c r="K66" i="9"/>
  <c r="K63" i="9"/>
  <c r="K24" i="9"/>
  <c r="K25" i="9"/>
  <c r="J24" i="9"/>
  <c r="J25" i="9"/>
  <c r="K22" i="9"/>
  <c r="K23" i="9"/>
  <c r="J22" i="9"/>
  <c r="J23" i="9"/>
  <c r="K18" i="9"/>
  <c r="K19" i="9"/>
  <c r="K20" i="9"/>
  <c r="K21" i="9"/>
  <c r="J18" i="9"/>
  <c r="J19" i="9"/>
  <c r="J20" i="9"/>
  <c r="J21" i="9"/>
  <c r="K17" i="9"/>
  <c r="J17" i="9"/>
  <c r="K16" i="9"/>
  <c r="J16" i="9"/>
  <c r="K15" i="9"/>
  <c r="J15" i="9"/>
  <c r="K14" i="9"/>
  <c r="J14" i="9"/>
  <c r="K13" i="9"/>
  <c r="J13" i="9"/>
  <c r="K11" i="9"/>
  <c r="K12" i="9"/>
  <c r="J11" i="9"/>
  <c r="J12" i="9"/>
  <c r="K8" i="9"/>
  <c r="K9" i="9"/>
  <c r="K10" i="9"/>
  <c r="J8" i="9"/>
  <c r="J9" i="9"/>
  <c r="J10" i="9"/>
  <c r="K7" i="9"/>
  <c r="J7" i="9"/>
  <c r="B27" i="6"/>
  <c r="C36" i="6" s="1"/>
  <c r="A25" i="6"/>
  <c r="A24" i="6"/>
  <c r="A23" i="6"/>
  <c r="A22" i="6"/>
  <c r="A21" i="6"/>
  <c r="A20" i="6"/>
  <c r="A19" i="6"/>
  <c r="A18" i="6"/>
  <c r="A17" i="6"/>
  <c r="A16" i="6"/>
  <c r="A15" i="6"/>
  <c r="A14" i="6"/>
  <c r="A13" i="6"/>
  <c r="A12" i="6"/>
  <c r="A11" i="6"/>
  <c r="A10" i="6"/>
  <c r="A9" i="6"/>
  <c r="A8" i="6"/>
  <c r="A7" i="6"/>
  <c r="B25" i="6"/>
  <c r="B24" i="6"/>
  <c r="B23" i="6"/>
  <c r="B22" i="6"/>
  <c r="B21" i="6"/>
  <c r="B20" i="6"/>
  <c r="B19" i="6"/>
  <c r="B18" i="6"/>
  <c r="B17" i="6"/>
  <c r="B16" i="6"/>
  <c r="B15" i="6"/>
  <c r="B14" i="6"/>
  <c r="B13" i="6"/>
  <c r="B12" i="6"/>
  <c r="B11" i="6"/>
  <c r="B10" i="6"/>
  <c r="B9" i="6"/>
  <c r="B8" i="6"/>
  <c r="B7" i="6"/>
  <c r="D11" i="9" l="1"/>
  <c r="C11" i="9"/>
  <c r="B11" i="9"/>
  <c r="D10" i="9"/>
  <c r="C10" i="9"/>
  <c r="B10" i="9"/>
  <c r="B6" i="9"/>
  <c r="A6" i="9"/>
  <c r="L73" i="5" l="1"/>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<sst xmlns="http://schemas.openxmlformats.org/spreadsheetml/2006/main" count="250" uniqueCount="138">
  <si>
    <t>Primer Progenitor</t>
  </si>
  <si>
    <t>Segundo Progenitor</t>
  </si>
  <si>
    <t>Mujeres</t>
  </si>
  <si>
    <t>Hombres</t>
  </si>
  <si>
    <t>PRESTACIÓN DE NACIMIENTO Y CUIDADO DE MENOR (1)</t>
  </si>
  <si>
    <t>ABRIL/SEPTIEMBRE  2019</t>
  </si>
  <si>
    <t>TOTAL PRIMER PROGENITOR</t>
  </si>
  <si>
    <t>TOTAL SEGUNDO PROGENITOR</t>
  </si>
  <si>
    <t>TOTAL</t>
  </si>
  <si>
    <t>(1) Solo prestaciones reconocidas por el INSS sin ISM.</t>
  </si>
  <si>
    <t>(2) Número de expedientes estimados, no se recoge el número de perceptores ya que al poder fraccionar los periodos de disfrute de la prestación el número de perceptores se incrementa cada vez que la misma prestación se reactiva.</t>
  </si>
  <si>
    <t>NUMERO DE PROCESOS POR CC.AA</t>
  </si>
  <si>
    <t>MODALIDAD CONTRIBUTIVA</t>
  </si>
  <si>
    <t>MODALIDAD NO CONTRIBUTIVA</t>
  </si>
  <si>
    <t>DURACIÓN MEDIA</t>
  </si>
  <si>
    <t>Andalucía</t>
  </si>
  <si>
    <t>Almería</t>
  </si>
  <si>
    <t>Cádiz</t>
  </si>
  <si>
    <t>Córdoba</t>
  </si>
  <si>
    <t>Granada</t>
  </si>
  <si>
    <t>Huelva</t>
  </si>
  <si>
    <t>Jaén</t>
  </si>
  <si>
    <t>Málaga</t>
  </si>
  <si>
    <t>Sevilla</t>
  </si>
  <si>
    <t>Aragón</t>
  </si>
  <si>
    <t>Huesca</t>
  </si>
  <si>
    <t>Teruel</t>
  </si>
  <si>
    <t>Zaragoza</t>
  </si>
  <si>
    <t>Asturias</t>
  </si>
  <si>
    <t>Baleares</t>
  </si>
  <si>
    <t>Canarias</t>
  </si>
  <si>
    <t>Las Palmas</t>
  </si>
  <si>
    <t>Tenerife</t>
  </si>
  <si>
    <t>Cantabria</t>
  </si>
  <si>
    <t>Castilla y León</t>
  </si>
  <si>
    <t>Ávila</t>
  </si>
  <si>
    <t>Burgos</t>
  </si>
  <si>
    <t>León</t>
  </si>
  <si>
    <t>Palencia</t>
  </si>
  <si>
    <t>Salamanca</t>
  </si>
  <si>
    <t>Segovia</t>
  </si>
  <si>
    <t>Soria</t>
  </si>
  <si>
    <t>Valladolid</t>
  </si>
  <si>
    <t>Zamora</t>
  </si>
  <si>
    <t>Albacete</t>
  </si>
  <si>
    <t>Ciudad Real</t>
  </si>
  <si>
    <t>Cuenca</t>
  </si>
  <si>
    <t>Guadalajara</t>
  </si>
  <si>
    <t>Toledo</t>
  </si>
  <si>
    <t>Cataluña</t>
  </si>
  <si>
    <t>Barcelona</t>
  </si>
  <si>
    <t>Tarragona</t>
  </si>
  <si>
    <t>Extremadura</t>
  </si>
  <si>
    <t>Badajoz</t>
  </si>
  <si>
    <t>Cáceres</t>
  </si>
  <si>
    <t>Galicia</t>
  </si>
  <si>
    <t>Lugo</t>
  </si>
  <si>
    <t>Pontevedra</t>
  </si>
  <si>
    <t>Madrid</t>
  </si>
  <si>
    <t>Murcia</t>
  </si>
  <si>
    <t>Navarra</t>
  </si>
  <si>
    <t>La Rioja</t>
  </si>
  <si>
    <t>Com. Valenciana</t>
  </si>
  <si>
    <t>Alicante</t>
  </si>
  <si>
    <t>Castellón</t>
  </si>
  <si>
    <t>Valencia</t>
  </si>
  <si>
    <t>Ceuta</t>
  </si>
  <si>
    <t>Melilla</t>
  </si>
  <si>
    <t xml:space="preserve">                              </t>
  </si>
  <si>
    <t xml:space="preserve">EXCEDENCIAS POR CUIDADO FAMILIAR  DADAS DE ALTA  </t>
  </si>
  <si>
    <t>Total</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</si>
  <si>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</si>
  <si>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</si>
  <si>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</si>
  <si>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</si>
  <si>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</si>
  <si>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</si>
  <si>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</si>
  <si>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</si>
  <si>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</si>
  <si>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</si>
  <si>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</si>
  <si>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</si>
  <si>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</si>
  <si>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</si>
  <si>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</si>
  <si>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</si>
  <si>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</si>
  <si>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</si>
  <si>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</si>
  <si>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</si>
  <si>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Castilla-La Mancha</t>
  </si>
  <si>
    <t>País Vasco</t>
  </si>
  <si>
    <t>NUMERO DE EXCEDENCIAS POR CC.AA</t>
  </si>
  <si>
    <t>Código
Prov.</t>
  </si>
  <si>
    <r>
      <rPr>
        <b/>
        <sz val="10"/>
        <rFont val="Calibri"/>
        <family val="2"/>
        <scheme val="minor"/>
      </rPr>
      <t>(1)</t>
    </r>
    <r>
      <rPr>
        <sz val="10"/>
        <rFont val="Calibri"/>
        <family val="2"/>
        <scheme val="minor"/>
      </rPr>
      <t xml:space="preserve"> Solo prestaciones reconocidas por el INSS sin ISM. No se incluyen los procesos por adopción y acogimiento.</t>
    </r>
  </si>
  <si>
    <r>
      <rPr>
        <b/>
        <sz val="10"/>
        <rFont val="Calibri"/>
        <family val="2"/>
        <scheme val="minor"/>
      </rPr>
      <t xml:space="preserve">(2) </t>
    </r>
    <r>
      <rPr>
        <sz val="10"/>
        <rFont val="Calibri"/>
        <family val="2"/>
        <scheme val="minor"/>
      </rPr>
      <t xml:space="preserve">Solo se mide el disfrute del periodo inicial de la prestación solicitado, es decir no se miden los periodos interrumpidos de disfrute (la información global esta pendiente de desarrollos informáticos) </t>
    </r>
  </si>
  <si>
    <t>TOTAL PRESTACIONES</t>
  </si>
  <si>
    <t>Número total de Excedencias</t>
  </si>
  <si>
    <t>Número total de Prestaciones</t>
  </si>
  <si>
    <t>Gerona</t>
  </si>
  <si>
    <t>Lerida</t>
  </si>
  <si>
    <t xml:space="preserve">Coruña </t>
  </si>
  <si>
    <t>Orense</t>
  </si>
  <si>
    <t>Álava</t>
  </si>
  <si>
    <t>Guipuzcoa</t>
  </si>
  <si>
    <t>Vizcaya</t>
  </si>
  <si>
    <t>Coruña</t>
  </si>
  <si>
    <t>PROV / CC.AA</t>
  </si>
  <si>
    <t>ENERO - SEPTIEMBRE 2022</t>
  </si>
  <si>
    <t>GASTO ENERO/SEPTIEMBRE
 2022</t>
  </si>
  <si>
    <t>ENERO-SEPTIEMBRE 2023 (2)</t>
  </si>
  <si>
    <t>SEGUIMIENTO ESTADÍSTICO DE LOS PROCESOS  DE NACIMIENTO Y CUIDADO DEL MENOR (1)</t>
  </si>
  <si>
    <t>DURACIÓN MEDIA DE LOS PROCESOS  EN LOS SUPUESTOS DE MATERNIDAD BIOLÓGICA (2)</t>
  </si>
  <si>
    <t>PROCESOS</t>
  </si>
  <si>
    <t>ANDALUCIA</t>
  </si>
  <si>
    <t>ARAGÓN</t>
  </si>
  <si>
    <t>ASTURIAS</t>
  </si>
  <si>
    <t>ILLES BALEARS</t>
  </si>
  <si>
    <t>CANARIAS</t>
  </si>
  <si>
    <t>CANTABRIA</t>
  </si>
  <si>
    <t>CASTILLA Y LEÓN</t>
  </si>
  <si>
    <t>CASTILLA LA MANCHA</t>
  </si>
  <si>
    <t>Girona</t>
  </si>
  <si>
    <t>Lleida</t>
  </si>
  <si>
    <t>A Coruña</t>
  </si>
  <si>
    <t>Ourense</t>
  </si>
  <si>
    <t>MADRID</t>
  </si>
  <si>
    <t>MURCIA</t>
  </si>
  <si>
    <t>COM. VALENCIANA</t>
  </si>
  <si>
    <t>Alacant-Alicante</t>
  </si>
  <si>
    <t>Castelló</t>
  </si>
  <si>
    <t>Araba-Álava</t>
  </si>
  <si>
    <t>Gipuzkoa</t>
  </si>
  <si>
    <t>Bizkaia</t>
  </si>
  <si>
    <t>ENERO - SEPTIEMBRE 2023</t>
  </si>
  <si>
    <t>Variación 2022/2023</t>
  </si>
  <si>
    <r>
      <t xml:space="preserve">COMPARACIÓN 2022/2023 </t>
    </r>
    <r>
      <rPr>
        <sz val="14"/>
        <rFont val="Calibri"/>
        <family val="2"/>
        <scheme val="minor"/>
      </rPr>
      <t xml:space="preserve"> (Enero -Septiembre)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</si>
</sst>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quot;€&quot;"/>
    <numFmt numFmtId="165" formatCode="#,##0\ &quot;€&quot;"/>
  </numFmts>
  <fonts count="70">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
      <b/>
      <sz val="14"/>
      <color rgb="FFAC833C"/>
      <name val="Calibri"/>
      <family val="2"/>
      <scheme val="minor"/>
    </font>
    <font>
      <sz val="10"/>
      <name val="Arial"/>
      <family val="2"/>
    </font>
  </fonts>
  <fills count="44">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1">
    <border>
      <left/>
      <right/>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63">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9" applyNumberFormat="0" applyAlignment="0" applyProtection="0"/>
    <xf numFmtId="0" fontId="53" fillId="16" borderId="10" applyNumberFormat="0" applyAlignment="0" applyProtection="0"/>
    <xf numFmtId="0" fontId="54" fillId="16" borderId="9" applyNumberFormat="0" applyAlignment="0" applyProtection="0"/>
    <xf numFmtId="0" fontId="55" fillId="0" borderId="11" applyNumberFormat="0" applyFill="0" applyAlignment="0" applyProtection="0"/>
    <xf numFmtId="0" fontId="56" fillId="17" borderId="12"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14"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13" applyNumberFormat="0" applyFont="0" applyAlignment="0" applyProtection="0"/>
    <xf numFmtId="0" fontId="32" fillId="0" borderId="0"/>
    <xf numFmtId="0" fontId="32" fillId="18" borderId="13"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9" fillId="0" borderId="0"/>
    <xf numFmtId="9" fontId="32" fillId="0" borderId="0" applyFont="0" applyFill="0" applyBorder="0" applyAlignment="0" applyProtection="0"/>
  </cellStyleXfs>
  <cellXfs count="181">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0" fontId="9" fillId="0" borderId="0" xfId="1"/>
    <xf numFmtId="0" fontId="12" fillId="0" borderId="0" xfId="1" applyFont="1"/>
    <xf numFmtId="0" fontId="13" fillId="0" borderId="0" xfId="1" applyFont="1"/>
    <xf numFmtId="3" fontId="9" fillId="0" borderId="0" xfId="1" applyNumberFormat="1"/>
    <xf numFmtId="0" fontId="12" fillId="0" borderId="0" xfId="0" applyFont="1"/>
    <xf numFmtId="0" fontId="14" fillId="0" borderId="0" xfId="1" applyFont="1"/>
    <xf numFmtId="2" fontId="15" fillId="0" borderId="0" xfId="1" applyNumberFormat="1" applyFont="1"/>
    <xf numFmtId="0" fontId="12" fillId="0" borderId="0" xfId="1" applyFont="1" applyAlignment="1">
      <alignment horizontal="center"/>
    </xf>
    <xf numFmtId="2" fontId="15" fillId="0" borderId="0" xfId="1" applyNumberFormat="1" applyFont="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2" fontId="21" fillId="0" borderId="0" xfId="1" applyNumberFormat="1" applyFont="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Alignment="1">
      <alignment horizontal="center" vertical="center"/>
    </xf>
    <xf numFmtId="0" fontId="25" fillId="0" borderId="0" xfId="1" applyFont="1" applyAlignment="1">
      <alignment horizontal="center" vertical="center"/>
    </xf>
    <xf numFmtId="2" fontId="26" fillId="0" borderId="0" xfId="1" applyNumberFormat="1" applyFont="1" applyAlignment="1">
      <alignment horizontal="center" vertical="center"/>
    </xf>
    <xf numFmtId="0" fontId="27" fillId="0" borderId="0" xfId="1" applyFont="1"/>
    <xf numFmtId="0" fontId="27" fillId="0" borderId="0" xfId="1" applyFont="1" applyAlignment="1">
      <alignment horizontal="center" vertical="center" wrapText="1"/>
    </xf>
    <xf numFmtId="2" fontId="29" fillId="0" borderId="0" xfId="1" applyNumberFormat="1" applyFont="1" applyAlignment="1">
      <alignment horizontal="center" vertical="center" wrapText="1"/>
    </xf>
    <xf numFmtId="0" fontId="29" fillId="0" borderId="0" xfId="1" applyFont="1"/>
    <xf numFmtId="10" fontId="23" fillId="0" borderId="0" xfId="1" applyNumberFormat="1" applyFont="1"/>
    <xf numFmtId="164" fontId="23" fillId="0" borderId="0" xfId="1" applyNumberFormat="1" applyFont="1" applyAlignment="1">
      <alignment horizontal="right" indent="1"/>
    </xf>
    <xf numFmtId="2" fontId="21" fillId="0" borderId="0" xfId="1" applyNumberFormat="1" applyFont="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164" fontId="12" fillId="0" borderId="0" xfId="1" applyNumberFormat="1" applyFont="1" applyAlignment="1">
      <alignment horizontal="right" indent="1"/>
    </xf>
    <xf numFmtId="0" fontId="12" fillId="9" borderId="0" xfId="1" applyFont="1" applyFill="1"/>
    <xf numFmtId="164" fontId="12" fillId="0" borderId="0" xfId="1" applyNumberFormat="1" applyFont="1"/>
    <xf numFmtId="0" fontId="30" fillId="0" borderId="0" xfId="1" applyFont="1"/>
    <xf numFmtId="2" fontId="31" fillId="0" borderId="0" xfId="1" applyNumberFormat="1" applyFont="1"/>
    <xf numFmtId="0" fontId="12" fillId="0" borderId="0" xfId="1" applyFont="1" applyAlignment="1">
      <alignment horizontal="left" wrapText="1"/>
    </xf>
    <xf numFmtId="2" fontId="15" fillId="0" borderId="0" xfId="1" applyNumberFormat="1" applyFont="1" applyAlignment="1">
      <alignment horizontal="left" wrapText="1"/>
    </xf>
    <xf numFmtId="3" fontId="12" fillId="0" borderId="0" xfId="1" applyNumberFormat="1" applyFont="1"/>
    <xf numFmtId="10" fontId="12" fillId="0" borderId="0" xfId="1" applyNumberFormat="1" applyFont="1"/>
    <xf numFmtId="3" fontId="31" fillId="0" borderId="0" xfId="1" applyNumberFormat="1" applyFont="1"/>
    <xf numFmtId="4" fontId="12" fillId="0" borderId="0" xfId="1" applyNumberFormat="1" applyFont="1"/>
    <xf numFmtId="0" fontId="15" fillId="0" borderId="0" xfId="1" applyFont="1"/>
    <xf numFmtId="0" fontId="33" fillId="0" borderId="0" xfId="1" applyFont="1" applyAlignment="1">
      <alignment horizontal="center" vertical="center"/>
    </xf>
    <xf numFmtId="0" fontId="28" fillId="0" borderId="0" xfId="1" applyFont="1" applyAlignment="1">
      <alignment horizontal="center" vertical="center"/>
    </xf>
    <xf numFmtId="0" fontId="33" fillId="0" borderId="0" xfId="1" applyFont="1" applyAlignment="1">
      <alignment horizontal="center"/>
    </xf>
    <xf numFmtId="0" fontId="20" fillId="0" borderId="0" xfId="1" applyFont="1" applyAlignment="1">
      <alignment horizontal="center"/>
    </xf>
    <xf numFmtId="0" fontId="34" fillId="0" borderId="0" xfId="1" applyFont="1"/>
    <xf numFmtId="4" fontId="23" fillId="0" borderId="0" xfId="1" applyNumberFormat="1" applyFont="1"/>
    <xf numFmtId="3" fontId="28" fillId="0" borderId="0" xfId="2" applyNumberFormat="1" applyFont="1"/>
    <xf numFmtId="0" fontId="28" fillId="0" borderId="0" xfId="2" applyFont="1"/>
    <xf numFmtId="0" fontId="30" fillId="0" borderId="0" xfId="2"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Alignment="1">
      <alignment horizontal="centerContinuous"/>
    </xf>
    <xf numFmtId="0" fontId="35" fillId="0" borderId="0" xfId="1" applyFont="1" applyAlignment="1">
      <alignment horizontal="centerContinuous"/>
    </xf>
    <xf numFmtId="0" fontId="36" fillId="5" borderId="0" xfId="1" applyFont="1" applyFill="1"/>
    <xf numFmtId="0" fontId="36" fillId="5" borderId="3" xfId="1" applyFont="1" applyFill="1" applyBorder="1"/>
    <xf numFmtId="0" fontId="36" fillId="5" borderId="4" xfId="1" applyFont="1" applyFill="1" applyBorder="1"/>
    <xf numFmtId="0" fontId="36" fillId="5" borderId="2" xfId="1" applyFont="1" applyFill="1" applyBorder="1" applyAlignment="1">
      <alignment horizontal="center" vertical="center" wrapText="1"/>
    </xf>
    <xf numFmtId="0" fontId="24" fillId="6" borderId="4" xfId="1" applyFont="1" applyFill="1" applyBorder="1"/>
    <xf numFmtId="3" fontId="24" fillId="6" borderId="4" xfId="1" applyNumberFormat="1" applyFont="1" applyFill="1" applyBorder="1"/>
    <xf numFmtId="0" fontId="37" fillId="5" borderId="5" xfId="1" applyFont="1" applyFill="1" applyBorder="1"/>
    <xf numFmtId="3" fontId="37" fillId="5" borderId="5" xfId="1" applyNumberFormat="1" applyFont="1" applyFill="1" applyBorder="1"/>
    <xf numFmtId="0" fontId="38" fillId="9" borderId="0" xfId="0" applyFont="1" applyFill="1" applyAlignment="1">
      <alignment horizontal="right" vertical="center"/>
    </xf>
    <xf numFmtId="3" fontId="38" fillId="9" borderId="0" xfId="0" applyNumberFormat="1" applyFont="1" applyFill="1" applyAlignment="1">
      <alignment horizontal="center" vertical="center"/>
    </xf>
    <xf numFmtId="0" fontId="30" fillId="0" borderId="0" xfId="0" applyFont="1"/>
    <xf numFmtId="2" fontId="31" fillId="0" borderId="0" xfId="0" applyNumberFormat="1" applyFont="1"/>
    <xf numFmtId="4" fontId="39" fillId="0" borderId="0" xfId="1" applyNumberFormat="1" applyFont="1" applyAlignment="1">
      <alignment horizontal="center" readingOrder="1"/>
    </xf>
    <xf numFmtId="0" fontId="11" fillId="0" borderId="0" xfId="1" applyFont="1"/>
    <xf numFmtId="0" fontId="10" fillId="0" borderId="0" xfId="1" applyFont="1"/>
    <xf numFmtId="0" fontId="12" fillId="0" borderId="0" xfId="3" applyFont="1" applyBorder="1"/>
    <xf numFmtId="0" fontId="40" fillId="0" borderId="0" xfId="3" applyFont="1"/>
    <xf numFmtId="0" fontId="41" fillId="0" borderId="0" xfId="3" applyFont="1"/>
    <xf numFmtId="0" fontId="12" fillId="0" borderId="0" xfId="3" applyFont="1"/>
    <xf numFmtId="0" fontId="12" fillId="0" borderId="0" xfId="3" applyFont="1" applyAlignment="1">
      <alignment horizontal="center"/>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11" fillId="0" borderId="0" xfId="44" applyNumberFormat="1" applyFont="1" applyAlignment="1">
      <alignment horizontal="right" indent="1"/>
    </xf>
    <xf numFmtId="165" fontId="11" fillId="0" borderId="0" xfId="44" applyNumberFormat="1" applyFont="1" applyAlignment="1">
      <alignment horizontal="right" indent="1"/>
    </xf>
    <xf numFmtId="3" fontId="65" fillId="0" borderId="0" xfId="44" applyNumberFormat="1" applyFont="1" applyAlignment="1">
      <alignment horizontal="right" indent="1"/>
    </xf>
    <xf numFmtId="165" fontId="65" fillId="0" borderId="0" xfId="44" applyNumberFormat="1" applyFont="1" applyAlignment="1">
      <alignment horizontal="right" indent="1"/>
    </xf>
    <xf numFmtId="3" fontId="62" fillId="0" borderId="0" xfId="1" applyNumberFormat="1" applyFont="1" applyAlignment="1">
      <alignment horizontal="right" indent="1"/>
    </xf>
    <xf numFmtId="4" fontId="62" fillId="0" borderId="0" xfId="1" applyNumberFormat="1" applyFont="1" applyAlignment="1">
      <alignment horizontal="right" indent="1"/>
    </xf>
    <xf numFmtId="3" fontId="63" fillId="0" borderId="0" xfId="1" applyNumberFormat="1" applyFont="1" applyAlignment="1">
      <alignment horizontal="right" indent="1"/>
    </xf>
    <xf numFmtId="4" fontId="63" fillId="0" borderId="0" xfId="1" applyNumberFormat="1" applyFont="1" applyAlignment="1">
      <alignment horizontal="right" indent="1"/>
    </xf>
    <xf numFmtId="3" fontId="64" fillId="0" borderId="0" xfId="3" applyNumberFormat="1" applyFont="1" applyBorder="1" applyAlignment="1">
      <alignment horizontal="right" indent="1"/>
    </xf>
    <xf numFmtId="3" fontId="66" fillId="0" borderId="0" xfId="3" applyNumberFormat="1" applyFont="1" applyBorder="1" applyAlignment="1">
      <alignment horizontal="right" indent="1"/>
    </xf>
    <xf numFmtId="3" fontId="67" fillId="0" borderId="0" xfId="3" applyNumberFormat="1" applyFont="1" applyBorder="1" applyAlignment="1">
      <alignment horizontal="right" indent="1"/>
    </xf>
    <xf numFmtId="3" fontId="27" fillId="0" borderId="0" xfId="1" applyNumberFormat="1" applyFont="1" applyAlignment="1">
      <alignment horizontal="right" indent="1"/>
    </xf>
    <xf numFmtId="3" fontId="8" fillId="0" borderId="0" xfId="0" applyNumberFormat="1" applyFont="1" applyAlignment="1">
      <alignment horizontal="right" indent="5"/>
    </xf>
    <xf numFmtId="0" fontId="27" fillId="9" borderId="15" xfId="1" applyFont="1" applyFill="1" applyBorder="1" applyAlignment="1">
      <alignment horizontal="left" indent="1"/>
    </xf>
    <xf numFmtId="3" fontId="27" fillId="9" borderId="15" xfId="1" applyNumberFormat="1" applyFont="1" applyFill="1" applyBorder="1" applyAlignment="1">
      <alignment horizontal="right" indent="1"/>
    </xf>
    <xf numFmtId="165" fontId="27" fillId="9" borderId="15" xfId="1" applyNumberFormat="1" applyFont="1" applyFill="1" applyBorder="1" applyAlignment="1">
      <alignment horizontal="right" indent="1"/>
    </xf>
    <xf numFmtId="0" fontId="24" fillId="2" borderId="15" xfId="1" applyFont="1" applyFill="1" applyBorder="1" applyAlignment="1">
      <alignment horizontal="right" vertical="center" indent="1"/>
    </xf>
    <xf numFmtId="0" fontId="28" fillId="2" borderId="15" xfId="1" applyFont="1" applyFill="1" applyBorder="1" applyAlignment="1">
      <alignment horizontal="left" indent="1"/>
    </xf>
    <xf numFmtId="3" fontId="28" fillId="2" borderId="15" xfId="1" applyNumberFormat="1" applyFont="1" applyFill="1" applyBorder="1" applyAlignment="1">
      <alignment horizontal="right" indent="1"/>
    </xf>
    <xf numFmtId="165" fontId="28" fillId="2" borderId="15" xfId="1" applyNumberFormat="1" applyFont="1" applyFill="1" applyBorder="1" applyAlignment="1">
      <alignment horizontal="right" indent="1"/>
    </xf>
    <xf numFmtId="0" fontId="27" fillId="9" borderId="15" xfId="1" applyFont="1" applyFill="1" applyBorder="1" applyAlignment="1">
      <alignment horizontal="right" vertical="center" indent="1"/>
    </xf>
    <xf numFmtId="0" fontId="28" fillId="2" borderId="15" xfId="1" applyFont="1" applyFill="1" applyBorder="1" applyAlignment="1">
      <alignment horizontal="right" vertical="center" indent="1"/>
    </xf>
    <xf numFmtId="17" fontId="28" fillId="2" borderId="15" xfId="1" applyNumberFormat="1" applyFont="1" applyFill="1" applyBorder="1" applyAlignment="1">
      <alignment horizontal="left" vertical="center" indent="1"/>
    </xf>
    <xf numFmtId="0" fontId="27" fillId="4" borderId="15" xfId="1" applyFont="1" applyFill="1" applyBorder="1" applyAlignment="1">
      <alignment horizontal="center"/>
    </xf>
    <xf numFmtId="3" fontId="27" fillId="4" borderId="15" xfId="1" applyNumberFormat="1" applyFont="1" applyFill="1" applyBorder="1" applyAlignment="1">
      <alignment horizontal="right" indent="1"/>
    </xf>
    <xf numFmtId="165" fontId="27" fillId="4" borderId="15" xfId="1" applyNumberFormat="1" applyFont="1" applyFill="1" applyBorder="1" applyAlignment="1">
      <alignment horizontal="right" indent="1"/>
    </xf>
    <xf numFmtId="10" fontId="12" fillId="0" borderId="15" xfId="1" applyNumberFormat="1" applyFont="1" applyBorder="1"/>
    <xf numFmtId="0" fontId="12" fillId="0" borderId="15" xfId="1" applyFont="1" applyBorder="1"/>
    <xf numFmtId="0" fontId="30" fillId="0" borderId="15" xfId="1" applyFont="1" applyBorder="1"/>
    <xf numFmtId="0" fontId="27" fillId="9" borderId="15" xfId="1" applyFont="1" applyFill="1" applyBorder="1"/>
    <xf numFmtId="4" fontId="27" fillId="9" borderId="15" xfId="1" applyNumberFormat="1" applyFont="1" applyFill="1" applyBorder="1" applyAlignment="1">
      <alignment horizontal="right" indent="1"/>
    </xf>
    <xf numFmtId="0" fontId="28" fillId="7" borderId="15" xfId="1" applyFont="1" applyFill="1" applyBorder="1"/>
    <xf numFmtId="3" fontId="28" fillId="7" borderId="15" xfId="1" applyNumberFormat="1" applyFont="1" applyFill="1" applyBorder="1" applyAlignment="1">
      <alignment horizontal="right" indent="1"/>
    </xf>
    <xf numFmtId="4" fontId="28" fillId="7" borderId="15" xfId="1" applyNumberFormat="1" applyFont="1" applyFill="1" applyBorder="1" applyAlignment="1">
      <alignment horizontal="right" indent="1"/>
    </xf>
    <xf numFmtId="17" fontId="28" fillId="7" borderId="15" xfId="1" applyNumberFormat="1" applyFont="1" applyFill="1" applyBorder="1" applyAlignment="1">
      <alignment vertical="center"/>
    </xf>
    <xf numFmtId="4" fontId="27" fillId="4" borderId="15" xfId="1" applyNumberFormat="1" applyFont="1" applyFill="1" applyBorder="1" applyAlignment="1">
      <alignment horizontal="right" indent="1"/>
    </xf>
    <xf numFmtId="0" fontId="12" fillId="0" borderId="15" xfId="3" applyFont="1" applyBorder="1"/>
    <xf numFmtId="3" fontId="27" fillId="10" borderId="15" xfId="3" applyNumberFormat="1" applyFont="1" applyFill="1" applyBorder="1" applyAlignment="1">
      <alignment horizontal="center" vertical="center"/>
    </xf>
    <xf numFmtId="0" fontId="12" fillId="0" borderId="15" xfId="3" applyFont="1" applyBorder="1" applyAlignment="1">
      <alignment horizontal="center"/>
    </xf>
    <xf numFmtId="3" fontId="28" fillId="0" borderId="15" xfId="3" applyNumberFormat="1" applyFont="1" applyBorder="1"/>
    <xf numFmtId="3" fontId="28" fillId="0" borderId="15" xfId="3" applyNumberFormat="1" applyFont="1" applyBorder="1" applyAlignment="1">
      <alignment horizontal="right" indent="1"/>
    </xf>
    <xf numFmtId="3" fontId="27" fillId="0" borderId="15" xfId="3" applyNumberFormat="1" applyFont="1" applyBorder="1" applyAlignment="1">
      <alignment horizontal="right" indent="1"/>
    </xf>
    <xf numFmtId="10" fontId="28" fillId="0" borderId="15" xfId="3" applyNumberFormat="1" applyFont="1" applyBorder="1" applyAlignment="1">
      <alignment horizontal="right" indent="1"/>
    </xf>
    <xf numFmtId="0" fontId="40" fillId="0" borderId="15" xfId="3" applyFont="1" applyBorder="1"/>
    <xf numFmtId="0" fontId="27" fillId="11" borderId="15" xfId="3" applyFont="1" applyFill="1" applyBorder="1"/>
    <xf numFmtId="3" fontId="27" fillId="10" borderId="15" xfId="3" applyNumberFormat="1" applyFont="1" applyFill="1" applyBorder="1" applyAlignment="1">
      <alignment horizontal="right" indent="1"/>
    </xf>
    <xf numFmtId="10" fontId="27" fillId="10" borderId="15" xfId="3" applyNumberFormat="1" applyFont="1" applyFill="1" applyBorder="1" applyAlignment="1">
      <alignment horizontal="right" indent="1"/>
    </xf>
    <xf numFmtId="0" fontId="41" fillId="0" borderId="15" xfId="3" applyFont="1" applyBorder="1"/>
    <xf numFmtId="3" fontId="27" fillId="8" borderId="15" xfId="3" applyNumberFormat="1" applyFont="1" applyFill="1" applyBorder="1"/>
    <xf numFmtId="3" fontId="27" fillId="8" borderId="15" xfId="3" applyNumberFormat="1" applyFont="1" applyFill="1" applyBorder="1" applyAlignment="1">
      <alignment horizontal="right" indent="1"/>
    </xf>
    <xf numFmtId="10" fontId="27" fillId="8" borderId="15" xfId="3" applyNumberFormat="1" applyFont="1" applyFill="1" applyBorder="1" applyAlignment="1">
      <alignment horizontal="right" indent="1"/>
    </xf>
    <xf numFmtId="3" fontId="12" fillId="0" borderId="15" xfId="3" applyNumberFormat="1" applyFont="1" applyBorder="1" applyAlignment="1">
      <alignment horizontal="right" indent="1"/>
    </xf>
    <xf numFmtId="3" fontId="23" fillId="0" borderId="15" xfId="3" applyNumberFormat="1" applyFont="1" applyBorder="1" applyAlignment="1">
      <alignment horizontal="right" indent="1"/>
    </xf>
    <xf numFmtId="9" fontId="9" fillId="0" borderId="0" xfId="62" applyFont="1"/>
    <xf numFmtId="0" fontId="27" fillId="9" borderId="15" xfId="1" applyFont="1" applyFill="1" applyBorder="1" applyAlignment="1">
      <alignment horizontal="center" vertical="center" wrapText="1"/>
    </xf>
    <xf numFmtId="0" fontId="5" fillId="0" borderId="0" xfId="0" applyFont="1" applyAlignment="1">
      <alignment horizontal="center"/>
    </xf>
    <xf numFmtId="3" fontId="4" fillId="0" borderId="0" xfId="0" applyNumberFormat="1" applyFont="1" applyAlignment="1">
      <alignment horizontal="center" vertical="center"/>
    </xf>
    <xf numFmtId="0" fontId="12" fillId="0" borderId="0" xfId="1" applyFont="1" applyAlignment="1">
      <alignment horizontal="left" wrapText="1"/>
    </xf>
    <xf numFmtId="0" fontId="28" fillId="9" borderId="15" xfId="1" applyFont="1" applyFill="1" applyBorder="1" applyAlignment="1">
      <alignment horizontal="center" vertical="center"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16" xfId="1" applyFont="1" applyFill="1" applyBorder="1" applyAlignment="1">
      <alignment horizontal="center" vertical="center"/>
    </xf>
    <xf numFmtId="0" fontId="25" fillId="3" borderId="17" xfId="1" applyFont="1" applyFill="1" applyBorder="1" applyAlignment="1">
      <alignment horizontal="center" vertical="center"/>
    </xf>
    <xf numFmtId="0" fontId="25" fillId="3" borderId="18" xfId="1" applyFont="1" applyFill="1" applyBorder="1" applyAlignment="1">
      <alignment horizontal="center" vertical="center"/>
    </xf>
    <xf numFmtId="0" fontId="27" fillId="9" borderId="15"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3" fontId="12" fillId="0" borderId="0" xfId="2" applyNumberFormat="1" applyFont="1" applyAlignment="1">
      <alignment vertical="center"/>
    </xf>
    <xf numFmtId="0" fontId="12" fillId="0" borderId="0" xfId="1" applyFont="1"/>
    <xf numFmtId="3" fontId="12" fillId="0" borderId="0" xfId="2" applyNumberFormat="1" applyFont="1" applyAlignment="1">
      <alignment vertical="center" wrapText="1"/>
    </xf>
    <xf numFmtId="0" fontId="12" fillId="0" borderId="0" xfId="1" applyFont="1" applyAlignment="1">
      <alignment wrapText="1"/>
    </xf>
    <xf numFmtId="3" fontId="18" fillId="0" borderId="0" xfId="1" applyNumberFormat="1" applyFont="1" applyAlignment="1">
      <alignment horizontal="center" vertical="center"/>
    </xf>
    <xf numFmtId="0" fontId="12" fillId="0" borderId="0" xfId="1" applyFont="1" applyAlignment="1">
      <alignment horizontal="center" vertical="center"/>
    </xf>
    <xf numFmtId="3" fontId="27" fillId="0" borderId="0" xfId="2" applyNumberFormat="1" applyFont="1" applyAlignment="1">
      <alignment horizontal="center" vertical="center"/>
    </xf>
    <xf numFmtId="17" fontId="18" fillId="0" borderId="0" xfId="1" applyNumberFormat="1" applyFont="1" applyAlignment="1">
      <alignment horizontal="center"/>
    </xf>
    <xf numFmtId="0" fontId="28" fillId="9" borderId="15" xfId="1" applyFont="1" applyFill="1" applyBorder="1" applyAlignment="1">
      <alignment horizontal="center" vertical="center"/>
    </xf>
    <xf numFmtId="0" fontId="27" fillId="9" borderId="19" xfId="1" applyFont="1" applyFill="1" applyBorder="1" applyAlignment="1">
      <alignment horizontal="center" vertical="center"/>
    </xf>
    <xf numFmtId="0" fontId="27" fillId="9" borderId="20" xfId="1" applyFont="1" applyFill="1" applyBorder="1" applyAlignment="1">
      <alignment horizontal="center" vertical="center"/>
    </xf>
    <xf numFmtId="0" fontId="6" fillId="0" borderId="0" xfId="0" applyFont="1" applyAlignment="1">
      <alignment horizontal="center"/>
    </xf>
    <xf numFmtId="3" fontId="6" fillId="0" borderId="0" xfId="0" applyNumberFormat="1" applyFont="1" applyAlignment="1">
      <alignment horizontal="center" vertical="center"/>
    </xf>
    <xf numFmtId="0" fontId="28" fillId="10" borderId="15"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0" xfId="1" applyFont="1" applyAlignment="1">
      <alignment horizontal="center" vertical="center"/>
    </xf>
    <xf numFmtId="3" fontId="27" fillId="10" borderId="15" xfId="3" applyNumberFormat="1" applyFont="1" applyFill="1" applyBorder="1" applyAlignment="1">
      <alignment horizontal="center" vertical="center"/>
    </xf>
    <xf numFmtId="0" fontId="28" fillId="10" borderId="15" xfId="1" applyFont="1" applyFill="1" applyBorder="1" applyAlignment="1">
      <alignment horizontal="center" vertical="center"/>
    </xf>
    <xf numFmtId="0" fontId="27" fillId="10" borderId="19" xfId="3" applyFont="1" applyFill="1" applyBorder="1" applyAlignment="1">
      <alignment horizontal="center" vertical="center"/>
    </xf>
    <xf numFmtId="0" fontId="27" fillId="10" borderId="20" xfId="3" applyFont="1" applyFill="1" applyBorder="1" applyAlignment="1">
      <alignment horizontal="center" vertical="center"/>
    </xf>
    <xf numFmtId="0" fontId="68" fillId="0" borderId="0" xfId="1" applyFont="1" applyAlignment="1">
      <alignment horizontal="center"/>
    </xf>
    <xf numFmtId="0" fontId="18" fillId="0" borderId="0" xfId="1" applyFont="1" applyAlignment="1">
      <alignment horizontal="left" indent="5"/>
    </xf>
    <xf numFmtId="3" fontId="27" fillId="43" borderId="15" xfId="3" applyNumberFormat="1" applyFont="1" applyFill="1" applyBorder="1" applyAlignment="1">
      <alignment horizontal="center" vertical="center"/>
    </xf>
  </cellXfs>
  <cellStyles count="63">
    <cellStyle name="20% - Énfasis1" xfId="21" builtinId="30" customBuiltin="1"/>
    <cellStyle name="20% - Énfasis1 2" xfId="49" xr:uid="{00000000-0005-0000-0000-000001000000}"/>
    <cellStyle name="20% - Énfasis2" xfId="25" builtinId="34" customBuiltin="1"/>
    <cellStyle name="20% - Énfasis2 2" xfId="51" xr:uid="{00000000-0005-0000-0000-000003000000}"/>
    <cellStyle name="20% - Énfasis3" xfId="29" builtinId="38" customBuiltin="1"/>
    <cellStyle name="20% - Énfasis3 2" xfId="53" xr:uid="{00000000-0005-0000-0000-000005000000}"/>
    <cellStyle name="20% - Énfasis4" xfId="33" builtinId="42" customBuiltin="1"/>
    <cellStyle name="20% - Énfasis4 2" xfId="55" xr:uid="{00000000-0005-0000-0000-000007000000}"/>
    <cellStyle name="20% - Énfasis5" xfId="37" builtinId="46" customBuiltin="1"/>
    <cellStyle name="20% - Énfasis5 2" xfId="57" xr:uid="{00000000-0005-0000-0000-000009000000}"/>
    <cellStyle name="20% - Énfasis6" xfId="41" builtinId="50" customBuiltin="1"/>
    <cellStyle name="20% - Énfasis6 2" xfId="59" xr:uid="{00000000-0005-0000-0000-00000B000000}"/>
    <cellStyle name="40% - Énfasis1" xfId="22" builtinId="31" customBuiltin="1"/>
    <cellStyle name="40% - Énfasis1 2" xfId="50" xr:uid="{00000000-0005-0000-0000-00000D000000}"/>
    <cellStyle name="40% - Énfasis2" xfId="26" builtinId="35" customBuiltin="1"/>
    <cellStyle name="40% - Énfasis2 2" xfId="52" xr:uid="{00000000-0005-0000-0000-00000F000000}"/>
    <cellStyle name="40% - Énfasis3" xfId="30" builtinId="39" customBuiltin="1"/>
    <cellStyle name="40% - Énfasis3 2" xfId="54" xr:uid="{00000000-0005-0000-0000-000011000000}"/>
    <cellStyle name="40% - Énfasis4" xfId="34" builtinId="43" customBuiltin="1"/>
    <cellStyle name="40% - Énfasis4 2" xfId="56" xr:uid="{00000000-0005-0000-0000-000013000000}"/>
    <cellStyle name="40% - Énfasis5" xfId="38" builtinId="47" customBuiltin="1"/>
    <cellStyle name="40% - Énfasis5 2" xfId="58" xr:uid="{00000000-0005-0000-0000-000015000000}"/>
    <cellStyle name="40% - Énfasis6" xfId="42" builtinId="51" customBuiltin="1"/>
    <cellStyle name="40% - Énfasis6 2" xfId="60" xr:uid="{00000000-0005-0000-0000-00001700000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xr:uid="{00000000-0005-0000-0000-00002D000000}"/>
    <cellStyle name="Normal 2 2" xfId="45" xr:uid="{00000000-0005-0000-0000-00002E000000}"/>
    <cellStyle name="Normal 3" xfId="44" xr:uid="{00000000-0005-0000-0000-00002F000000}"/>
    <cellStyle name="Normal 3 2" xfId="47" xr:uid="{00000000-0005-0000-0000-000030000000}"/>
    <cellStyle name="Normal 4" xfId="61" xr:uid="{D945FCA1-2B78-45B3-A69A-E4D7553DF8EE}"/>
    <cellStyle name="Normal_AFILIADOS INNS_INEM_2002_2005" xfId="2" xr:uid="{00000000-0005-0000-0000-000031000000}"/>
    <cellStyle name="Normal_afiliaultimo" xfId="3" xr:uid="{00000000-0005-0000-0000-000032000000}"/>
    <cellStyle name="Notas 2" xfId="46" xr:uid="{00000000-0005-0000-0000-000033000000}"/>
    <cellStyle name="Notas 3" xfId="48" xr:uid="{00000000-0005-0000-0000-000034000000}"/>
    <cellStyle name="Porcentaje" xfId="62" builtinId="5"/>
    <cellStyle name="Salida" xfId="13" builtinId="21" customBuiltin="1"/>
    <cellStyle name="Texto de advertencia" xfId="17" builtinId="11" customBuiltin="1"/>
    <cellStyle name="Texto explicativo" xfId="18" builtinId="53" customBuiltin="1"/>
    <cellStyle name="Título" xfId="4" builtinId="15" customBuiltin="1"/>
    <cellStyle name="Título 2" xfId="6" builtinId="17" customBuiltin="1"/>
    <cellStyle name="Título 3" xfId="7" builtinId="18" customBuiltin="1"/>
    <cellStyle name="Total" xfId="19" builtinId="25" customBuiltin="1"/>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BF9000"/>
      <color rgb="FFFFC000"/>
      <color rgb="FFDDD9C4"/>
      <color rgb="FFCCCC00"/>
      <color rgb="FF688E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197754240"/>
        <c:axId val="158233344"/>
      </c:barChart>
      <c:catAx>
        <c:axId val="1977542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158233344"/>
        <c:crosses val="autoZero"/>
        <c:auto val="1"/>
        <c:lblAlgn val="ctr"/>
        <c:lblOffset val="100"/>
        <c:tickLblSkip val="1"/>
        <c:tickMarkSkip val="1"/>
        <c:noMultiLvlLbl val="0"/>
      </c:catAx>
      <c:valAx>
        <c:axId val="158233344"/>
        <c:scaling>
          <c:orientation val="minMax"/>
          <c:max val="40000"/>
          <c:min val="0"/>
        </c:scaling>
        <c:delete val="1"/>
        <c:axPos val="t"/>
        <c:numFmt formatCode="#,##0" sourceLinked="1"/>
        <c:majorTickMark val="out"/>
        <c:minorTickMark val="none"/>
        <c:tickLblPos val="none"/>
        <c:crossAx val="197754240"/>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'Procesos por CC.AA'!$J$6</c:f>
              <c:strCache>
                <c:ptCount val="1"/>
              </c:strCache>
            </c:strRef>
          </c:tx>
          <c:invertIfNegative val="0"/>
          <c:val>
            <c:numRef>
              <c:f>'Procesos por CC.AA'!$J$7:$J$26</c:f>
            </c:numRef>
          </c:val>
          <c:extLst>
            <c:ext xmlns:c15="http://schemas.microsoft.com/office/drawing/2012/chart" uri="{02D57815-91ED-43cb-92C2-25804820EDAC}">
              <c15:filteredCategoryTitle>
                <c15:cat>
                  <c:multiLvlStrRef>
                    <c:extLst>
                      <c:ext uri="{02D57815-91ED-43cb-92C2-25804820EDAC}">
                        <c15:formulaRef>
                          <c15:sqref>'Procesos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158261632"/>
        <c:axId val="158263168"/>
      </c:barChart>
      <c:catAx>
        <c:axId val="158261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158263168"/>
        <c:crosses val="autoZero"/>
        <c:auto val="1"/>
        <c:lblAlgn val="ctr"/>
        <c:lblOffset val="100"/>
        <c:tickLblSkip val="4"/>
        <c:tickMarkSkip val="1"/>
        <c:noMultiLvlLbl val="0"/>
      </c:catAx>
      <c:valAx>
        <c:axId val="15826316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1582616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'Procesos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158391296"/>
        <c:axId val="158601984"/>
      </c:barChart>
      <c:catAx>
        <c:axId val="15839129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158601984"/>
        <c:crosses val="autoZero"/>
        <c:auto val="0"/>
        <c:lblAlgn val="ctr"/>
        <c:lblOffset val="100"/>
        <c:tickLblSkip val="1"/>
        <c:tickMarkSkip val="1"/>
        <c:noMultiLvlLbl val="0"/>
      </c:catAx>
      <c:valAx>
        <c:axId val="158601984"/>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158391296"/>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'Procesos por CC.AA'!$A$7:$A$25</c:f>
              <c:strCache>
                <c:ptCount val="19"/>
                <c:pt idx="0">
                  <c:v>Andalucía</c:v>
                </c:pt>
                <c:pt idx="1">
                  <c:v>Aragón</c:v>
                </c:pt>
                <c:pt idx="2">
                  <c:v>Asturias</c:v>
                </c:pt>
                <c:pt idx="3">
                  <c:v>Baleares</c:v>
                </c:pt>
                <c:pt idx="4">
                  <c:v>Canarias</c:v>
                </c:pt>
                <c:pt idx="5">
                  <c:v>Cantabria</c:v>
                </c:pt>
                <c:pt idx="6">
                  <c:v>Castilla y León</c:v>
                </c:pt>
                <c:pt idx="7">
                  <c:v>Castilla-La Mancha</c:v>
                </c:pt>
                <c:pt idx="8">
                  <c:v>Cataluña</c:v>
                </c:pt>
                <c:pt idx="9">
                  <c:v>Extremadura</c:v>
                </c:pt>
                <c:pt idx="10">
                  <c:v>Galicia</c:v>
                </c:pt>
                <c:pt idx="11">
                  <c:v>Madrid</c:v>
                </c:pt>
                <c:pt idx="12">
                  <c:v>Murcia</c:v>
                </c:pt>
                <c:pt idx="13">
                  <c:v>Navarra</c:v>
                </c:pt>
                <c:pt idx="14">
                  <c:v>La Rioja</c:v>
                </c:pt>
                <c:pt idx="15">
                  <c:v>Com. Valenciana</c:v>
                </c:pt>
                <c:pt idx="16">
                  <c:v>País Vasco</c:v>
                </c:pt>
                <c:pt idx="17">
                  <c:v>Ceuta</c:v>
                </c:pt>
                <c:pt idx="18">
                  <c:v>Melilla</c:v>
                </c:pt>
              </c:strCache>
            </c:strRef>
          </c:cat>
          <c:val>
            <c:numRef>
              <c:f>'Procesos por CC.AA'!$B$7:$B$25</c:f>
              <c:numCache>
                <c:formatCode>#,##0</c:formatCode>
                <c:ptCount val="19"/>
                <c:pt idx="0">
                  <c:v>64578</c:v>
                </c:pt>
                <c:pt idx="1">
                  <c:v>10035</c:v>
                </c:pt>
                <c:pt idx="2">
                  <c:v>4916</c:v>
                </c:pt>
                <c:pt idx="3">
                  <c:v>9387</c:v>
                </c:pt>
                <c:pt idx="4">
                  <c:v>12199</c:v>
                </c:pt>
                <c:pt idx="5">
                  <c:v>3403</c:v>
                </c:pt>
                <c:pt idx="6">
                  <c:v>14524</c:v>
                </c:pt>
                <c:pt idx="7">
                  <c:v>15153</c:v>
                </c:pt>
                <c:pt idx="8">
                  <c:v>61254</c:v>
                </c:pt>
                <c:pt idx="9">
                  <c:v>7882</c:v>
                </c:pt>
                <c:pt idx="10">
                  <c:v>15716</c:v>
                </c:pt>
                <c:pt idx="11">
                  <c:v>55277</c:v>
                </c:pt>
                <c:pt idx="12">
                  <c:v>13420</c:v>
                </c:pt>
                <c:pt idx="13">
                  <c:v>4908</c:v>
                </c:pt>
                <c:pt idx="14">
                  <c:v>2315</c:v>
                </c:pt>
                <c:pt idx="15">
                  <c:v>35625</c:v>
                </c:pt>
                <c:pt idx="16">
                  <c:v>15384</c:v>
                </c:pt>
                <c:pt idx="17">
                  <c:v>436</c:v>
                </c:pt>
                <c:pt idx="18">
                  <c:v>657</c:v>
                </c:pt>
              </c:numCache>
            </c:numRef>
          </c:val>
          <c:extLst>
            <c:ext xmlns:c16="http://schemas.microsoft.com/office/drawing/2014/chart" uri="{C3380CC4-5D6E-409C-BE32-E72D297353CC}">
              <c16:uniqueId val="{00000000-5AFF-4D1A-87CF-6284637319B1}"/>
            </c:ext>
          </c:extLst>
        </c:ser>
        <c:dLbls>
          <c:showLegendKey val="0"/>
          <c:showVal val="0"/>
          <c:showCatName val="0"/>
          <c:showSerName val="0"/>
          <c:showPercent val="0"/>
          <c:showBubbleSize val="0"/>
        </c:dLbls>
        <c:gapWidth val="54"/>
        <c:axId val="158626176"/>
        <c:axId val="158627712"/>
      </c:barChart>
      <c:catAx>
        <c:axId val="158626176"/>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58627712"/>
        <c:crosses val="autoZero"/>
        <c:auto val="1"/>
        <c:lblAlgn val="ctr"/>
        <c:lblOffset val="100"/>
        <c:noMultiLvlLbl val="0"/>
      </c:catAx>
      <c:valAx>
        <c:axId val="158627712"/>
        <c:scaling>
          <c:orientation val="minMax"/>
        </c:scaling>
        <c:delete val="1"/>
        <c:axPos val="t"/>
        <c:numFmt formatCode="#,##0" sourceLinked="1"/>
        <c:majorTickMark val="out"/>
        <c:minorTickMark val="none"/>
        <c:tickLblPos val="nextTo"/>
        <c:crossAx val="158626176"/>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4">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'Excedencias por CC.AA'!$J$7:$J$25</c:f>
              <c:strCache>
                <c:ptCount val="19"/>
                <c:pt idx="0">
                  <c:v>Andalucía</c:v>
                </c:pt>
                <c:pt idx="1">
                  <c:v>Aragón</c:v>
                </c:pt>
                <c:pt idx="2">
                  <c:v>Asturias</c:v>
                </c:pt>
                <c:pt idx="3">
                  <c:v>Baleares</c:v>
                </c:pt>
                <c:pt idx="4">
                  <c:v>Canarias</c:v>
                </c:pt>
                <c:pt idx="5">
                  <c:v>Cantabria</c:v>
                </c:pt>
                <c:pt idx="6">
                  <c:v>CASTILLA-LEÓN</c:v>
                </c:pt>
                <c:pt idx="7">
                  <c:v>CAST.-LA MANCHA</c:v>
                </c:pt>
                <c:pt idx="8">
                  <c:v>CATALUÑA</c:v>
                </c:pt>
                <c:pt idx="9">
                  <c:v>C. VALENCIANA</c:v>
                </c:pt>
                <c:pt idx="10">
                  <c:v>EXTREMADURA</c:v>
                </c:pt>
                <c:pt idx="11">
                  <c:v>GALICIA</c:v>
                </c:pt>
                <c:pt idx="12">
                  <c:v>C. DE MADRID</c:v>
                </c:pt>
                <c:pt idx="13">
                  <c:v>R. DE MURCIA</c:v>
                </c:pt>
                <c:pt idx="14">
                  <c:v>NAVARRA</c:v>
                </c:pt>
                <c:pt idx="15">
                  <c:v>PAÍS VASCO</c:v>
                </c:pt>
                <c:pt idx="16">
                  <c:v>LA RIOJA</c:v>
                </c:pt>
                <c:pt idx="17">
                  <c:v>CEUTA</c:v>
                </c:pt>
                <c:pt idx="18">
                  <c:v>MELILLA</c:v>
                </c:pt>
              </c:strCache>
            </c:strRef>
          </c:cat>
          <c:val>
            <c:numRef>
              <c:f>'Excedencias por CC.AA'!$K$7:$K$25</c:f>
              <c:numCache>
                <c:formatCode>#,##0</c:formatCode>
                <c:ptCount val="19"/>
                <c:pt idx="0">
                  <c:v>5039</c:v>
                </c:pt>
                <c:pt idx="1">
                  <c:v>1713</c:v>
                </c:pt>
                <c:pt idx="2">
                  <c:v>597</c:v>
                </c:pt>
                <c:pt idx="3">
                  <c:v>1287</c:v>
                </c:pt>
                <c:pt idx="4">
                  <c:v>785</c:v>
                </c:pt>
                <c:pt idx="5">
                  <c:v>338</c:v>
                </c:pt>
                <c:pt idx="6">
                  <c:v>2277</c:v>
                </c:pt>
                <c:pt idx="7">
                  <c:v>1721</c:v>
                </c:pt>
                <c:pt idx="8">
                  <c:v>6543</c:v>
                </c:pt>
                <c:pt idx="9">
                  <c:v>4465</c:v>
                </c:pt>
                <c:pt idx="10">
                  <c:v>486</c:v>
                </c:pt>
                <c:pt idx="11">
                  <c:v>1297</c:v>
                </c:pt>
                <c:pt idx="12">
                  <c:v>9260</c:v>
                </c:pt>
                <c:pt idx="13">
                  <c:v>1831</c:v>
                </c:pt>
                <c:pt idx="14">
                  <c:v>1746</c:v>
                </c:pt>
                <c:pt idx="15">
                  <c:v>4508</c:v>
                </c:pt>
                <c:pt idx="16">
                  <c:v>416</c:v>
                </c:pt>
                <c:pt idx="17">
                  <c:v>28</c:v>
                </c:pt>
                <c:pt idx="18">
                  <c:v>32</c:v>
                </c:pt>
              </c:numCache>
            </c:numRef>
          </c:val>
          <c:extLst>
            <c:ext xmlns:c16="http://schemas.microsoft.com/office/drawing/2014/chart" uri="{C3380CC4-5D6E-409C-BE32-E72D297353CC}">
              <c16:uniqueId val="{00000000-BEF9-4256-BB44-28E249C5C6CE}"/>
            </c:ext>
          </c:extLst>
        </c:ser>
        <c:dLbls>
          <c:showLegendKey val="0"/>
          <c:showVal val="0"/>
          <c:showCatName val="0"/>
          <c:showSerName val="0"/>
          <c:showPercent val="0"/>
          <c:showBubbleSize val="0"/>
        </c:dLbls>
        <c:gapWidth val="54"/>
        <c:axId val="158637440"/>
        <c:axId val="198285568"/>
      </c:barChart>
      <c:catAx>
        <c:axId val="158637440"/>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98285568"/>
        <c:crosses val="autoZero"/>
        <c:auto val="1"/>
        <c:lblAlgn val="ctr"/>
        <c:lblOffset val="100"/>
        <c:noMultiLvlLbl val="0"/>
      </c:catAx>
      <c:valAx>
        <c:axId val="198285568"/>
        <c:scaling>
          <c:orientation val="minMax"/>
        </c:scaling>
        <c:delete val="1"/>
        <c:axPos val="t"/>
        <c:numFmt formatCode="#,##0" sourceLinked="1"/>
        <c:majorTickMark val="out"/>
        <c:minorTickMark val="none"/>
        <c:tickLblPos val="nextTo"/>
        <c:crossAx val="158637440"/>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a:pPr>
            <a:r>
              <a:rPr lang="es-ES" sz="1400"/>
              <a:t>Mujeres                         Hombres                            Total</a:t>
            </a:r>
          </a:p>
        </c:rich>
      </c:tx>
      <c:layout>
        <c:manualLayout>
          <c:xMode val="edge"/>
          <c:yMode val="edge"/>
          <c:x val="0.10850094308553636"/>
          <c:y val="0.77780917541605576"/>
        </c:manualLayout>
      </c:layout>
      <c:overlay val="0"/>
      <c:spPr>
        <a:noFill/>
      </c:spPr>
    </c:title>
    <c:autoTitleDeleted val="0"/>
    <c:plotArea>
      <c:layout>
        <c:manualLayout>
          <c:layoutTarget val="inner"/>
          <c:xMode val="edge"/>
          <c:yMode val="edge"/>
          <c:x val="8.4516232048940668E-2"/>
          <c:y val="2.8882277636956305E-2"/>
          <c:w val="0.84002954003373154"/>
          <c:h val="0.71662782782038559"/>
        </c:manualLayout>
      </c:layout>
      <c:barChart>
        <c:barDir val="col"/>
        <c:grouping val="clustered"/>
        <c:varyColors val="0"/>
        <c:ser>
          <c:idx val="0"/>
          <c:order val="0"/>
          <c:invertIfNegative val="0"/>
          <c:dPt>
            <c:idx val="0"/>
            <c:invertIfNegative val="0"/>
            <c:bubble3D val="0"/>
            <c:spPr>
              <a:solidFill>
                <a:srgbClr val="FFC000"/>
              </a:solidFill>
            </c:spPr>
            <c:extLst>
              <c:ext xmlns:c16="http://schemas.microsoft.com/office/drawing/2014/chart" uri="{C3380CC4-5D6E-409C-BE32-E72D297353CC}">
                <c16:uniqueId val="{00000001-A446-4DAC-BD8E-AA3C4B35476D}"/>
              </c:ext>
            </c:extLst>
          </c:dPt>
          <c:dPt>
            <c:idx val="1"/>
            <c:invertIfNegative val="0"/>
            <c:bubble3D val="0"/>
            <c:spPr>
              <a:solidFill>
                <a:schemeClr val="accent4">
                  <a:lumMod val="75000"/>
                </a:schemeClr>
              </a:solidFill>
            </c:spPr>
            <c:extLst>
              <c:ext xmlns:c16="http://schemas.microsoft.com/office/drawing/2014/chart" uri="{C3380CC4-5D6E-409C-BE32-E72D297353CC}">
                <c16:uniqueId val="{00000003-A446-4DAC-BD8E-AA3C4B35476D}"/>
              </c:ext>
            </c:extLst>
          </c:dPt>
          <c:dPt>
            <c:idx val="3"/>
            <c:invertIfNegative val="0"/>
            <c:bubble3D val="0"/>
            <c:spPr>
              <a:solidFill>
                <a:srgbClr val="FFC000"/>
              </a:solidFill>
            </c:spPr>
            <c:extLst>
              <c:ext xmlns:c16="http://schemas.microsoft.com/office/drawing/2014/chart" uri="{C3380CC4-5D6E-409C-BE32-E72D297353CC}">
                <c16:uniqueId val="{00000005-A446-4DAC-BD8E-AA3C4B35476D}"/>
              </c:ext>
            </c:extLst>
          </c:dPt>
          <c:dPt>
            <c:idx val="4"/>
            <c:invertIfNegative val="0"/>
            <c:bubble3D val="0"/>
            <c:spPr>
              <a:solidFill>
                <a:schemeClr val="accent4">
                  <a:lumMod val="75000"/>
                </a:schemeClr>
              </a:solidFill>
            </c:spPr>
            <c:extLst>
              <c:ext xmlns:c16="http://schemas.microsoft.com/office/drawing/2014/chart" uri="{C3380CC4-5D6E-409C-BE32-E72D297353CC}">
                <c16:uniqueId val="{00000007-A446-4DAC-BD8E-AA3C4B35476D}"/>
              </c:ext>
            </c:extLst>
          </c:dPt>
          <c:dPt>
            <c:idx val="6"/>
            <c:invertIfNegative val="0"/>
            <c:bubble3D val="0"/>
            <c:spPr>
              <a:solidFill>
                <a:srgbClr val="FFC000"/>
              </a:solidFill>
            </c:spPr>
            <c:extLst>
              <c:ext xmlns:c16="http://schemas.microsoft.com/office/drawing/2014/chart" uri="{C3380CC4-5D6E-409C-BE32-E72D297353CC}">
                <c16:uniqueId val="{00000009-A446-4DAC-BD8E-AA3C4B35476D}"/>
              </c:ext>
            </c:extLst>
          </c:dPt>
          <c:dPt>
            <c:idx val="7"/>
            <c:invertIfNegative val="0"/>
            <c:bubble3D val="0"/>
            <c:spPr>
              <a:solidFill>
                <a:schemeClr val="accent4">
                  <a:lumMod val="75000"/>
                </a:schemeClr>
              </a:solidFill>
            </c:spPr>
            <c:extLst>
              <c:ext xmlns:c16="http://schemas.microsoft.com/office/drawing/2014/chart" uri="{C3380CC4-5D6E-409C-BE32-E72D297353CC}">
                <c16:uniqueId val="{0000000B-A446-4DAC-BD8E-AA3C4B35476D}"/>
              </c:ext>
            </c:extLst>
          </c:dPt>
          <c:dLbls>
            <c:spPr>
              <a:noFill/>
              <a:ln>
                <a:noFill/>
              </a:ln>
              <a:effectLst/>
            </c:spPr>
            <c:txPr>
              <a:bodyPr/>
              <a:lstStyle/>
              <a:p>
                <a:pPr>
                  <a:defRPr sz="105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'Excedencias por CC.AA'!$J$59:$J$72</c:f>
              <c:numCache>
                <c:formatCode>General</c:formatCode>
                <c:ptCount val="14"/>
              </c:numCache>
            </c:numRef>
          </c:cat>
          <c:val>
            <c:numRef>
              <c:f>'Excedencias por CC.AA'!$K$63:$K$70</c:f>
              <c:numCache>
                <c:formatCode>#,##0</c:formatCode>
                <c:ptCount val="8"/>
                <c:pt idx="0">
                  <c:v>31712</c:v>
                </c:pt>
                <c:pt idx="1">
                  <c:v>37384</c:v>
                </c:pt>
                <c:pt idx="3">
                  <c:v>5089</c:v>
                </c:pt>
                <c:pt idx="4">
                  <c:v>6985</c:v>
                </c:pt>
                <c:pt idx="6">
                  <c:v>36801</c:v>
                </c:pt>
                <c:pt idx="7">
                  <c:v>44369</c:v>
                </c:pt>
              </c:numCache>
            </c:numRef>
          </c:val>
          <c:extLst>
            <c:ext xmlns:c16="http://schemas.microsoft.com/office/drawing/2014/chart" uri="{C3380CC4-5D6E-409C-BE32-E72D297353CC}">
              <c16:uniqueId val="{0000000C-A446-4DAC-BD8E-AA3C4B35476D}"/>
            </c:ext>
          </c:extLst>
        </c:ser>
        <c:dLbls>
          <c:showLegendKey val="0"/>
          <c:showVal val="0"/>
          <c:showCatName val="0"/>
          <c:showSerName val="0"/>
          <c:showPercent val="0"/>
          <c:showBubbleSize val="0"/>
        </c:dLbls>
        <c:gapWidth val="23"/>
        <c:axId val="190906752"/>
        <c:axId val="190908288"/>
      </c:barChart>
      <c:catAx>
        <c:axId val="190906752"/>
        <c:scaling>
          <c:orientation val="minMax"/>
        </c:scaling>
        <c:delete val="0"/>
        <c:axPos val="b"/>
        <c:numFmt formatCode="General" sourceLinked="1"/>
        <c:majorTickMark val="out"/>
        <c:minorTickMark val="none"/>
        <c:tickLblPos val="nextTo"/>
        <c:crossAx val="190908288"/>
        <c:crosses val="autoZero"/>
        <c:auto val="1"/>
        <c:lblAlgn val="ctr"/>
        <c:lblOffset val="100"/>
        <c:noMultiLvlLbl val="0"/>
      </c:catAx>
      <c:valAx>
        <c:axId val="190908288"/>
        <c:scaling>
          <c:orientation val="minMax"/>
        </c:scaling>
        <c:delete val="1"/>
        <c:axPos val="l"/>
        <c:numFmt formatCode="#,##0" sourceLinked="1"/>
        <c:majorTickMark val="out"/>
        <c:minorTickMark val="none"/>
        <c:tickLblPos val="nextTo"/>
        <c:crossAx val="1909067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iagrams/_rels/data1.xml.rels><?xml version="1.0" encoding="UTF-8" standalone="yes"?>
<Relationships xmlns="http://schemas.openxmlformats.org/package/2006/relationships"><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b="1"/>
            <a:t>EXCEDENCIAS POR CUIDADO</a:t>
          </a:r>
        </a:p>
        <a:p>
          <a:r>
            <a:rPr lang="es-ES" sz="1800" b="1"/>
            <a:t>FAMILIAR</a:t>
          </a:r>
          <a:endParaRPr lang="es-ES" sz="1800"/>
        </a:p>
      </dgm: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pt>
    <dgm:pt modelId="{2DEE70FF-E5FC-4E65-9D3A-AD34392B7D58}" type="pres">
      <dgm:prSet presAssocID="{A5F5B840-5077-432C-8D9E-8A44A1B1D7EC}" presName="text_2" presStyleLbl="node1" presStyleIdx="1" presStyleCnt="2">
        <dgm:presLayoutVars>
          <dgm:bulletEnabled val="1"/>
        </dgm:presLayoutVars>
      </dgm:prSet>
      <dgm:spPr/>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3080151" y="-477230"/>
          <a:ext cx="3697660" cy="3697660"/>
        </a:xfrm>
        <a:prstGeom prst="blockArc">
          <a:avLst>
            <a:gd name="adj1" fmla="val 18900000"/>
            <a:gd name="adj2" fmla="val 2700000"/>
            <a:gd name="adj3" fmla="val 58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504268" y="391893"/>
          <a:ext cx="4053260" cy="783677"/>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PRESTACIÓN DE NACIMIENTO Y</a:t>
          </a:r>
        </a:p>
        <a:p>
          <a:pPr marL="0" lvl="0" indent="0" algn="l" defTabSz="800100">
            <a:lnSpc>
              <a:spcPct val="90000"/>
            </a:lnSpc>
            <a:spcBef>
              <a:spcPct val="0"/>
            </a:spcBef>
            <a:spcAft>
              <a:spcPct val="35000"/>
            </a:spcAft>
            <a:buNone/>
          </a:pPr>
          <a:r>
            <a:rPr lang="es-ES" sz="1800" b="1" kern="1200"/>
            <a:t>CUIDADO DE MENOR</a:t>
          </a:r>
        </a:p>
      </dsp:txBody>
      <dsp:txXfrm>
        <a:off x="504268" y="391893"/>
        <a:ext cx="4053260" cy="783677"/>
      </dsp:txXfrm>
    </dsp:sp>
    <dsp:sp modelId="{D499A129-BAD7-4020-AF70-F140AAC5A5A2}">
      <dsp:nvSpPr>
        <dsp:cNvPr id="0" name=""/>
        <dsp:cNvSpPr/>
      </dsp:nvSpPr>
      <dsp:spPr>
        <a:xfrm>
          <a:off x="14470" y="293933"/>
          <a:ext cx="979596" cy="979596"/>
        </a:xfrm>
        <a:prstGeom prst="ellipse">
          <a:avLst/>
        </a:prstGeom>
        <a:solidFill>
          <a:schemeClr val="lt1">
            <a:hueOff val="0"/>
            <a:satOff val="0"/>
            <a:lumOff val="0"/>
            <a:alphaOff val="0"/>
          </a:schemeClr>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 modelId="{2DEE70FF-E5FC-4E65-9D3A-AD34392B7D58}">
      <dsp:nvSpPr>
        <dsp:cNvPr id="0" name=""/>
        <dsp:cNvSpPr/>
      </dsp:nvSpPr>
      <dsp:spPr>
        <a:xfrm>
          <a:off x="504268" y="1567629"/>
          <a:ext cx="4053260" cy="783677"/>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a:t>
          </a:r>
        </a:p>
        <a:p>
          <a:pPr marL="0" lvl="0" indent="0" algn="l" defTabSz="800100">
            <a:lnSpc>
              <a:spcPct val="90000"/>
            </a:lnSpc>
            <a:spcBef>
              <a:spcPct val="0"/>
            </a:spcBef>
            <a:spcAft>
              <a:spcPct val="35000"/>
            </a:spcAft>
            <a:buNone/>
          </a:pPr>
          <a:r>
            <a:rPr lang="es-ES" sz="1800" b="1" kern="1200"/>
            <a:t>FAMILIAR</a:t>
          </a:r>
          <a:endParaRPr lang="es-ES" sz="1800" kern="1200"/>
        </a:p>
      </dsp:txBody>
      <dsp:txXfrm>
        <a:off x="504268" y="1567629"/>
        <a:ext cx="4053260" cy="783677"/>
      </dsp:txXfrm>
    </dsp:sp>
    <dsp:sp modelId="{8F2D84FB-5EC2-4F5F-83A1-E975594B9BB4}">
      <dsp:nvSpPr>
        <dsp:cNvPr id="0" name=""/>
        <dsp:cNvSpPr/>
      </dsp:nvSpPr>
      <dsp:spPr>
        <a:xfrm>
          <a:off x="14470" y="1469669"/>
          <a:ext cx="979596" cy="979596"/>
        </a:xfrm>
        <a:prstGeom prst="ellipse">
          <a:avLst/>
        </a:prstGeom>
        <a:solidFill>
          <a:schemeClr val="lt1">
            <a:hueOff val="0"/>
            <a:satOff val="0"/>
            <a:lumOff val="0"/>
            <a:alphaOff val="0"/>
          </a:schemeClr>
        </a:solidFill>
        <a:ln w="254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701"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370" y="696253"/>
          <a:ext cx="4283529" cy="702993"/>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PRESTACION DE NACIMIENTO Y CUIDADO DE MENOR</a:t>
          </a:r>
        </a:p>
      </dsp:txBody>
      <dsp:txXfrm>
        <a:off x="631370" y="696253"/>
        <a:ext cx="4283529" cy="702993"/>
      </dsp:txXfrm>
    </dsp:sp>
    <dsp:sp modelId="{D499A129-BAD7-4020-AF70-F140AAC5A5A2}">
      <dsp:nvSpPr>
        <dsp:cNvPr id="0" name=""/>
        <dsp:cNvSpPr/>
      </dsp:nvSpPr>
      <dsp:spPr>
        <a:xfrm>
          <a:off x="0" y="416379"/>
          <a:ext cx="1262740" cy="1262740"/>
        </a:xfrm>
        <a:prstGeom prst="ellipse">
          <a:avLst/>
        </a:prstGeom>
        <a:solidFill>
          <a:sysClr val="window" lastClr="FFFFFF"/>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679"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402" y="696235"/>
          <a:ext cx="4290539" cy="703029"/>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 DE FAMILIAR</a:t>
          </a:r>
        </a:p>
      </dsp:txBody>
      <dsp:txXfrm>
        <a:off x="631402" y="696235"/>
        <a:ext cx="4290539" cy="703029"/>
      </dsp:txXfrm>
    </dsp:sp>
    <dsp:sp modelId="{D499A129-BAD7-4020-AF70-F140AAC5A5A2}">
      <dsp:nvSpPr>
        <dsp:cNvPr id="0" name=""/>
        <dsp:cNvSpPr/>
      </dsp:nvSpPr>
      <dsp:spPr>
        <a:xfrm>
          <a:off x="0" y="416347"/>
          <a:ext cx="1262805" cy="1262805"/>
        </a:xfrm>
        <a:prstGeom prst="ellipse">
          <a:avLst/>
        </a:prstGeom>
        <a:solidFill>
          <a:sysClr val="window" lastClr="FFFFFF"/>
        </a:solidFill>
        <a:ln w="25400" cap="flat" cmpd="sng" algn="ctr">
          <a:solidFill>
            <a:schemeClr val="accent2">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Excedencias!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4.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175443</xdr:rowOff>
    </xdr:from>
    <xdr:to>
      <xdr:col>5</xdr:col>
      <xdr:colOff>438843</xdr:colOff>
      <xdr:row>21</xdr:row>
      <xdr:rowOff>180650</xdr:rowOff>
    </xdr:to>
    <xdr:sp macro="" textlink="">
      <xdr:nvSpPr>
        <xdr:cNvPr id="3" name="5 CuadroTexto">
          <a:extLst>
            <a:ext uri="{FF2B5EF4-FFF2-40B4-BE49-F238E27FC236}">
              <a16:creationId xmlns:a16="http://schemas.microsoft.com/office/drawing/2014/main" id="{00000000-0008-0000-0000-000003000000}"/>
            </a:ext>
          </a:extLst>
        </xdr:cNvPr>
        <xdr:cNvSpPr txBox="1"/>
      </xdr:nvSpPr>
      <xdr:spPr>
        <a:xfrm>
          <a:off x="800100" y="1318443"/>
          <a:ext cx="5325168" cy="2862707"/>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libri" panose="020F0502020204030204" pitchFamily="34" charset="0"/>
              <a:cs typeface="Calibri" panose="020F0502020204030204" pitchFamily="34" charset="0"/>
            </a:rPr>
            <a:t>Prestaciones de la </a:t>
          </a:r>
        </a:p>
        <a:p>
          <a:pPr algn="ctr">
            <a:spcAft>
              <a:spcPts val="1000"/>
            </a:spcAft>
          </a:pPr>
          <a:r>
            <a:rPr lang="es-ES" sz="4400" b="1">
              <a:latin typeface="Calibri" panose="020F0502020204030204" pitchFamily="34" charset="0"/>
              <a:cs typeface="Calibri" panose="020F0502020204030204" pitchFamily="34" charset="0"/>
            </a:rPr>
            <a:t>Seguridad Social</a:t>
          </a:r>
        </a:p>
        <a:p>
          <a:pPr algn="ctr">
            <a:lnSpc>
              <a:spcPct val="115000"/>
            </a:lnSpc>
            <a:spcAft>
              <a:spcPts val="1000"/>
            </a:spcAft>
          </a:pPr>
          <a:endParaRPr lang="es-ES" sz="2800" b="1">
            <a:latin typeface="Calibri" panose="020F0502020204030204" pitchFamily="34" charset="0"/>
            <a:cs typeface="Calibri" panose="020F0502020204030204" pitchFamily="34" charset="0"/>
          </a:endParaRPr>
        </a:p>
        <a:p>
          <a:pPr algn="ctr">
            <a:lnSpc>
              <a:spcPct val="115000"/>
            </a:lnSpc>
            <a:spcAft>
              <a:spcPts val="1000"/>
            </a:spcAft>
          </a:pPr>
          <a:r>
            <a:rPr lang="es-ES" sz="2800" b="1">
              <a:latin typeface="Calibri" panose="020F0502020204030204" pitchFamily="34" charset="0"/>
              <a:cs typeface="Calibri" panose="020F0502020204030204" pitchFamily="34" charset="0"/>
            </a:rPr>
            <a:t>Enero - Septiembre 2023</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a:extLst>
            <a:ext uri="{FF2B5EF4-FFF2-40B4-BE49-F238E27FC236}">
              <a16:creationId xmlns:a16="http://schemas.microsoft.com/office/drawing/2014/main" id="{00000000-0008-0000-0000-000008000000}"/>
            </a:ext>
          </a:extLst>
        </xdr:cNvPr>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a:extLst>
            <a:ext uri="{FF2B5EF4-FFF2-40B4-BE49-F238E27FC236}">
              <a16:creationId xmlns:a16="http://schemas.microsoft.com/office/drawing/2014/main" id="{00000000-0008-0000-0100-000003000000}"/>
            </a:ext>
          </a:extLst>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twoCellAnchor>
    <xdr:from>
      <xdr:col>1</xdr:col>
      <xdr:colOff>235324</xdr:colOff>
      <xdr:row>20</xdr:row>
      <xdr:rowOff>33618</xdr:rowOff>
    </xdr:from>
    <xdr:to>
      <xdr:col>5</xdr:col>
      <xdr:colOff>750794</xdr:colOff>
      <xdr:row>24</xdr:row>
      <xdr:rowOff>123265</xdr:rowOff>
    </xdr:to>
    <xdr:sp macro="" textlink="">
      <xdr:nvSpPr>
        <xdr:cNvPr id="7" name="CuadroTexto 6">
          <a:hlinkClick xmlns:r="http://schemas.openxmlformats.org/officeDocument/2006/relationships" r:id="rId7"/>
          <a:extLst>
            <a:ext uri="{FF2B5EF4-FFF2-40B4-BE49-F238E27FC236}">
              <a16:creationId xmlns:a16="http://schemas.microsoft.com/office/drawing/2014/main" id="{00000000-0008-0000-0100-000007000000}"/>
            </a:ext>
          </a:extLst>
        </xdr:cNvPr>
        <xdr:cNvSpPr txBox="1"/>
      </xdr:nvSpPr>
      <xdr:spPr>
        <a:xfrm>
          <a:off x="997324" y="3843618"/>
          <a:ext cx="3563470" cy="851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xdr:row>
      <xdr:rowOff>180976</xdr:rowOff>
    </xdr:from>
    <xdr:to>
      <xdr:col>15</xdr:col>
      <xdr:colOff>103909</xdr:colOff>
      <xdr:row>33</xdr:row>
      <xdr:rowOff>63212</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401410</xdr:colOff>
      <xdr:row>4</xdr:row>
      <xdr:rowOff>151040</xdr:rowOff>
    </xdr:from>
    <xdr:to>
      <xdr:col>16</xdr:col>
      <xdr:colOff>712148</xdr:colOff>
      <xdr:row>49</xdr:row>
      <xdr:rowOff>64573</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152399</xdr:colOff>
      <xdr:row>55</xdr:row>
      <xdr:rowOff>52387</xdr:rowOff>
    </xdr:from>
    <xdr:to>
      <xdr:col>14</xdr:col>
      <xdr:colOff>923924</xdr:colOff>
      <xdr:row>76</xdr:row>
      <xdr:rowOff>95250</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0.35532</cdr:x>
      <cdr:y>0.90272</cdr:y>
    </cdr:from>
    <cdr:to>
      <cdr:x>0.653</cdr:x>
      <cdr:y>0.97188</cdr:y>
    </cdr:to>
    <cdr:grpSp>
      <cdr:nvGrpSpPr>
        <cdr:cNvPr id="4" name="Grupo 3">
          <a:extLst xmlns:a="http://schemas.openxmlformats.org/drawingml/2006/main">
            <a:ext uri="{FF2B5EF4-FFF2-40B4-BE49-F238E27FC236}">
              <a16:creationId xmlns:a16="http://schemas.microsoft.com/office/drawing/2014/main" id="{63EDF0F4-74DE-49B0-8490-99D4D68874C9}"/>
            </a:ext>
          </a:extLst>
        </cdr:cNvPr>
        <cdr:cNvGrpSpPr/>
      </cdr:nvGrpSpPr>
      <cdr:grpSpPr>
        <a:xfrm xmlns:a="http://schemas.openxmlformats.org/drawingml/2006/main">
          <a:off x="1898661" y="3108325"/>
          <a:ext cx="1590661" cy="238138"/>
          <a:chOff x="0" y="0"/>
          <a:chExt cx="1590675" cy="238125"/>
        </a:xfrm>
      </cdr:grpSpPr>
      <cdr:sp macro="" textlink="">
        <cdr:nvSpPr>
          <cdr:cNvPr id="5" name="CuadroTexto 3">
            <a:extLst xmlns:a="http://schemas.openxmlformats.org/drawingml/2006/main">
              <a:ext uri="{FF2B5EF4-FFF2-40B4-BE49-F238E27FC236}">
                <a16:creationId xmlns:a16="http://schemas.microsoft.com/office/drawing/2014/main" id="{2CF19702-3DD4-4A6F-9C5A-81272DD8A5EE}"/>
              </a:ext>
            </a:extLst>
          </cdr:cNvPr>
          <cdr:cNvSpPr txBox="1"/>
        </cdr:nvSpPr>
        <cdr:spPr>
          <a:xfrm xmlns:a="http://schemas.openxmlformats.org/drawingml/2006/main">
            <a:off x="0" y="0"/>
            <a:ext cx="1590675" cy="2381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100"/>
              <a:t>     2022</a:t>
            </a:r>
            <a:r>
              <a:rPr lang="es-ES" sz="1100" baseline="0"/>
              <a:t>           </a:t>
            </a:r>
            <a:r>
              <a:rPr lang="es-ES" sz="1100"/>
              <a:t>2023</a:t>
            </a:r>
          </a:p>
        </cdr:txBody>
      </cdr:sp>
      <cdr:sp macro="" textlink="">
        <cdr:nvSpPr>
          <cdr:cNvPr id="6" name="Rectángulo 5">
            <a:extLst xmlns:a="http://schemas.openxmlformats.org/drawingml/2006/main">
              <a:ext uri="{FF2B5EF4-FFF2-40B4-BE49-F238E27FC236}">
                <a16:creationId xmlns:a16="http://schemas.microsoft.com/office/drawing/2014/main" id="{A0C5B479-9C50-4F0A-993A-ABA9CFF7C856}"/>
              </a:ext>
            </a:extLst>
          </cdr:cNvPr>
          <cdr:cNvSpPr/>
        </cdr:nvSpPr>
        <cdr:spPr>
          <a:xfrm xmlns:a="http://schemas.openxmlformats.org/drawingml/2006/main">
            <a:off x="733425" y="85725"/>
            <a:ext cx="104775" cy="104775"/>
          </a:xfrm>
          <a:prstGeom xmlns:a="http://schemas.openxmlformats.org/drawingml/2006/main" prst="rect">
            <a:avLst/>
          </a:prstGeom>
          <a:solidFill xmlns:a="http://schemas.openxmlformats.org/drawingml/2006/main">
            <a:srgbClr val="BF9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sp macro="" textlink="">
        <cdr:nvSpPr>
          <cdr:cNvPr id="7" name="Rectángulo 6">
            <a:extLst xmlns:a="http://schemas.openxmlformats.org/drawingml/2006/main">
              <a:ext uri="{FF2B5EF4-FFF2-40B4-BE49-F238E27FC236}">
                <a16:creationId xmlns:a16="http://schemas.microsoft.com/office/drawing/2014/main" id="{E06EA7FF-A85B-4153-9B5D-20AF86A67E14}"/>
              </a:ext>
            </a:extLst>
          </cdr:cNvPr>
          <cdr:cNvSpPr/>
        </cdr:nvSpPr>
        <cdr:spPr>
          <a:xfrm xmlns:a="http://schemas.openxmlformats.org/drawingml/2006/main">
            <a:off x="95250" y="85725"/>
            <a:ext cx="104775" cy="104776"/>
          </a:xfrm>
          <a:prstGeom xmlns:a="http://schemas.openxmlformats.org/drawingml/2006/main" prst="rect">
            <a:avLst/>
          </a:prstGeom>
          <a:solidFill xmlns:a="http://schemas.openxmlformats.org/drawingml/2006/main">
            <a:srgbClr val="FFC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 val="graf1"/>
      <sheetName val="graf2 2017"/>
      <sheetName val="graf3 2017"/>
      <sheetName val="Mapa"/>
      <sheetName val="Número pensionistas"/>
      <sheetName val="Tabla vigotota (sexo)"/>
      <sheetName val="Gráficos1"/>
      <sheetName val="Datos_Gráficos1"/>
      <sheetName val="Datos edadsexo(2010-2017)"/>
      <sheetName val="meses"/>
      <sheetName val="PARA MAPAS"/>
      <sheetName val="ESPAÑA"/>
      <sheetName val="tabla-9663"/>
      <sheetName val="tabla-9675"/>
      <sheetName val="Hoja1"/>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2">
          <cell r="D2" t="str">
            <v>Variación</v>
          </cell>
        </row>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G56"/>
  <sheetViews>
    <sheetView showGridLines="0" showRowColHeaders="0" zoomScaleNormal="100" workbookViewId="0">
      <selection activeCell="G16" sqref="G16"/>
    </sheetView>
  </sheetViews>
  <sheetFormatPr baseColWidth="10" defaultRowHeight="15"/>
  <cols>
    <col min="1" max="1" width="13.85546875" customWidth="1"/>
    <col min="3" max="3" width="26.28515625" customWidth="1"/>
    <col min="4" max="4" width="13.710937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35"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75">
      <c r="A53" s="1"/>
      <c r="B53" s="1"/>
      <c r="C53" s="1"/>
      <c r="D53" s="1"/>
      <c r="E53" s="1"/>
      <c r="G53" s="2"/>
    </row>
    <row r="54" spans="1:7">
      <c r="A54" s="1"/>
      <c r="B54" s="1"/>
      <c r="C54" s="1"/>
      <c r="D54" s="1"/>
      <c r="E54" s="1"/>
    </row>
    <row r="55" spans="1:7" ht="15.75">
      <c r="A55" s="1"/>
      <c r="B55" s="1"/>
      <c r="C55" s="1"/>
      <c r="D55" s="1"/>
      <c r="E55" s="1"/>
      <c r="G55" s="2"/>
    </row>
    <row r="56" spans="1:7" ht="31.5" customHeight="1">
      <c r="A56" s="1"/>
      <c r="B56" s="1"/>
      <c r="C56" s="1"/>
      <c r="D56" s="1"/>
      <c r="E56" s="1"/>
    </row>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
  <sheetViews>
    <sheetView showGridLines="0" showRowColHeaders="0" zoomScaleNormal="100" workbookViewId="0">
      <selection activeCell="B44" sqref="B44"/>
    </sheetView>
  </sheetViews>
  <sheetFormatPr baseColWidth="10" defaultRowHeight="1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22:E26"/>
  <sheetViews>
    <sheetView showGridLines="0" showRowColHeaders="0" zoomScaleNormal="100" workbookViewId="0">
      <selection activeCell="C35" sqref="C35"/>
    </sheetView>
  </sheetViews>
  <sheetFormatPr baseColWidth="10" defaultRowHeight="15"/>
  <cols>
    <col min="2" max="4" width="20.7109375" customWidth="1"/>
  </cols>
  <sheetData>
    <row r="22" spans="2:5" ht="26.25" customHeight="1">
      <c r="B22" s="141" t="s">
        <v>99</v>
      </c>
      <c r="C22" s="141"/>
      <c r="D22" s="141"/>
      <c r="E22" s="6"/>
    </row>
    <row r="23" spans="2:5" ht="26.25" customHeight="1">
      <c r="B23" s="142">
        <f>'Totales y gasto'!$E$75</f>
        <v>347069</v>
      </c>
      <c r="C23" s="142"/>
      <c r="D23" s="142"/>
      <c r="E23" s="7"/>
    </row>
    <row r="24" spans="2:5" ht="14.25" customHeight="1">
      <c r="B24" s="3"/>
      <c r="C24" s="3"/>
      <c r="D24" s="3"/>
    </row>
    <row r="25" spans="2:5" ht="26.25">
      <c r="B25" s="4" t="s">
        <v>0</v>
      </c>
      <c r="C25" s="3"/>
      <c r="D25" s="5">
        <f>'Totales y gasto'!$F$75</f>
        <v>164180</v>
      </c>
    </row>
    <row r="26" spans="2:5" ht="26.25">
      <c r="B26" s="4" t="s">
        <v>1</v>
      </c>
      <c r="C26" s="3"/>
      <c r="D26" s="5">
        <f>'Totales y gasto'!$G$75</f>
        <v>182889</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W83"/>
  <sheetViews>
    <sheetView showGridLines="0" showRowColHeaders="0" topLeftCell="B6" zoomScaleNormal="100" workbookViewId="0">
      <pane ySplit="7" topLeftCell="A59" activePane="bottomLeft" state="frozen"/>
      <selection activeCell="C25" sqref="C25"/>
      <selection pane="bottomLeft" activeCell="T63" sqref="T63"/>
    </sheetView>
  </sheetViews>
  <sheetFormatPr baseColWidth="10" defaultRowHeight="12.75"/>
  <cols>
    <col min="1" max="1" width="0" style="11" hidden="1" customWidth="1"/>
    <col min="2" max="2" width="1.42578125" style="11" customWidth="1"/>
    <col min="3" max="3" width="7.28515625" style="11" customWidth="1"/>
    <col min="4" max="4" width="25.85546875" style="11" customWidth="1"/>
    <col min="5" max="5" width="19" style="11" customWidth="1"/>
    <col min="6" max="6" width="20.5703125" style="11" customWidth="1"/>
    <col min="7" max="7" width="19.85546875" style="11" customWidth="1"/>
    <col min="8" max="8" width="24.42578125" style="11" customWidth="1"/>
    <col min="9" max="9" width="9.5703125" style="11" hidden="1" customWidth="1"/>
    <col min="10" max="10" width="7.140625" style="16" hidden="1" customWidth="1"/>
    <col min="11" max="11" width="0" style="11" hidden="1" customWidth="1"/>
    <col min="12" max="14" width="15.85546875" style="11" hidden="1" customWidth="1"/>
    <col min="15" max="15" width="0" style="11" hidden="1" customWidth="1"/>
    <col min="16" max="17" width="11.42578125" style="11"/>
    <col min="18" max="19" width="0" style="11" hidden="1" customWidth="1"/>
    <col min="20" max="16384" width="11.42578125" style="11"/>
  </cols>
  <sheetData>
    <row r="1" spans="1:23" hidden="1"/>
    <row r="2" spans="1:23" hidden="1"/>
    <row r="3" spans="1:23" hidden="1"/>
    <row r="4" spans="1:23" hidden="1"/>
    <row r="5" spans="1:23" hidden="1"/>
    <row r="6" spans="1:23" ht="18.75">
      <c r="D6" s="145" t="s">
        <v>4</v>
      </c>
      <c r="E6" s="145"/>
      <c r="F6" s="145"/>
      <c r="G6" s="145"/>
      <c r="H6" s="146"/>
      <c r="I6" s="17"/>
      <c r="J6" s="18"/>
    </row>
    <row r="7" spans="1:23" ht="20.100000000000001" customHeight="1">
      <c r="D7" s="147" t="s">
        <v>111</v>
      </c>
      <c r="E7" s="147"/>
      <c r="F7" s="147"/>
      <c r="G7" s="147"/>
      <c r="H7" s="148"/>
      <c r="I7" s="17"/>
      <c r="J7" s="18"/>
    </row>
    <row r="8" spans="1:23" ht="5.25" customHeight="1">
      <c r="D8" s="19"/>
      <c r="E8" s="20"/>
      <c r="F8" s="20"/>
      <c r="G8" s="20"/>
      <c r="H8" s="20"/>
      <c r="I8" s="20"/>
      <c r="J8" s="21"/>
    </row>
    <row r="9" spans="1:23" ht="3" customHeight="1">
      <c r="D9" s="22"/>
      <c r="E9" s="20"/>
      <c r="F9" s="20"/>
      <c r="G9" s="20"/>
      <c r="H9" s="20"/>
      <c r="I9" s="20"/>
      <c r="J9" s="21"/>
    </row>
    <row r="10" spans="1:23" s="23" customFormat="1" ht="24.95" hidden="1" customHeight="1" thickTop="1">
      <c r="D10" s="24"/>
      <c r="E10" s="149" t="s">
        <v>5</v>
      </c>
      <c r="F10" s="150"/>
      <c r="G10" s="151"/>
      <c r="H10" s="25"/>
      <c r="I10" s="26"/>
      <c r="J10" s="27"/>
    </row>
    <row r="11" spans="1:23" s="28" customFormat="1" ht="21.4" customHeight="1">
      <c r="C11" s="144" t="s">
        <v>94</v>
      </c>
      <c r="D11" s="152" t="s">
        <v>108</v>
      </c>
      <c r="E11" s="152" t="s">
        <v>97</v>
      </c>
      <c r="F11" s="152" t="s">
        <v>6</v>
      </c>
      <c r="G11" s="152" t="s">
        <v>7</v>
      </c>
      <c r="H11" s="152" t="s">
        <v>110</v>
      </c>
      <c r="I11" s="29"/>
      <c r="J11" s="30"/>
      <c r="M11" s="31"/>
    </row>
    <row r="12" spans="1:23" s="28" customFormat="1" ht="24.75" customHeight="1">
      <c r="C12" s="144"/>
      <c r="D12" s="152"/>
      <c r="E12" s="152"/>
      <c r="F12" s="152"/>
      <c r="G12" s="152"/>
      <c r="H12" s="152"/>
      <c r="I12" s="29"/>
      <c r="J12" s="30"/>
      <c r="M12" s="31"/>
    </row>
    <row r="13" spans="1:23" s="23" customFormat="1" ht="16.149999999999999" customHeight="1">
      <c r="A13" s="32"/>
      <c r="B13" s="32"/>
      <c r="C13" s="99"/>
      <c r="D13" s="99" t="s">
        <v>15</v>
      </c>
      <c r="E13" s="100">
        <v>64578</v>
      </c>
      <c r="F13" s="100">
        <v>30850</v>
      </c>
      <c r="G13" s="100">
        <v>33728</v>
      </c>
      <c r="H13" s="101">
        <v>399094583.33999997</v>
      </c>
      <c r="I13" s="33"/>
      <c r="J13" s="34">
        <f>K13-E13</f>
        <v>0</v>
      </c>
      <c r="K13" s="35">
        <f>SUM(F13:G13)</f>
        <v>64578</v>
      </c>
      <c r="L13" s="36">
        <f>SUM(H14:H21)</f>
        <v>399094583.34000003</v>
      </c>
      <c r="M13" s="37">
        <f>L13-H13</f>
        <v>0</v>
      </c>
      <c r="T13" s="86"/>
      <c r="U13" s="86"/>
      <c r="V13" s="86"/>
      <c r="W13" s="87"/>
    </row>
    <row r="14" spans="1:23" ht="16.149999999999999" customHeight="1">
      <c r="A14" s="32"/>
      <c r="B14" s="32"/>
      <c r="C14" s="102">
        <v>4</v>
      </c>
      <c r="D14" s="103" t="s">
        <v>16</v>
      </c>
      <c r="E14" s="104">
        <v>7191</v>
      </c>
      <c r="F14" s="104">
        <v>3167</v>
      </c>
      <c r="G14" s="104">
        <v>4024</v>
      </c>
      <c r="H14" s="105">
        <v>40516376.170000002</v>
      </c>
      <c r="I14" s="38"/>
      <c r="J14" s="34">
        <f t="shared" ref="J14:J75" si="0">K14-E14</f>
        <v>0</v>
      </c>
      <c r="K14" s="35">
        <f t="shared" ref="K14:K75" si="1">SUM(F14:G14)</f>
        <v>7191</v>
      </c>
      <c r="M14" s="37"/>
      <c r="T14" s="88"/>
      <c r="U14" s="88"/>
      <c r="V14" s="88"/>
      <c r="W14" s="89"/>
    </row>
    <row r="15" spans="1:23" ht="16.149999999999999" customHeight="1">
      <c r="A15" s="32"/>
      <c r="B15" s="32"/>
      <c r="C15" s="102">
        <v>11</v>
      </c>
      <c r="D15" s="103" t="s">
        <v>17</v>
      </c>
      <c r="E15" s="104">
        <v>7672</v>
      </c>
      <c r="F15" s="104">
        <v>3751</v>
      </c>
      <c r="G15" s="104">
        <v>3921</v>
      </c>
      <c r="H15" s="105">
        <v>47081405.840000004</v>
      </c>
      <c r="I15" s="38"/>
      <c r="J15" s="34">
        <f t="shared" si="0"/>
        <v>0</v>
      </c>
      <c r="K15" s="35">
        <f t="shared" si="1"/>
        <v>7672</v>
      </c>
      <c r="M15" s="37"/>
      <c r="T15" s="88"/>
      <c r="U15" s="88"/>
      <c r="V15" s="88"/>
      <c r="W15" s="89"/>
    </row>
    <row r="16" spans="1:23" ht="16.149999999999999" customHeight="1">
      <c r="A16" s="32"/>
      <c r="B16" s="32"/>
      <c r="C16" s="102">
        <v>14</v>
      </c>
      <c r="D16" s="103" t="s">
        <v>18</v>
      </c>
      <c r="E16" s="104">
        <v>6178</v>
      </c>
      <c r="F16" s="104">
        <v>2969</v>
      </c>
      <c r="G16" s="104">
        <v>3209</v>
      </c>
      <c r="H16" s="105">
        <v>37506674.350000001</v>
      </c>
      <c r="I16" s="38"/>
      <c r="J16" s="34">
        <f t="shared" si="0"/>
        <v>0</v>
      </c>
      <c r="K16" s="35">
        <f t="shared" si="1"/>
        <v>6178</v>
      </c>
      <c r="M16" s="37"/>
      <c r="T16" s="88"/>
      <c r="U16" s="88"/>
      <c r="V16" s="88"/>
      <c r="W16" s="89"/>
    </row>
    <row r="17" spans="1:23" ht="16.149999999999999" customHeight="1">
      <c r="A17" s="32"/>
      <c r="B17" s="32"/>
      <c r="C17" s="102">
        <v>18</v>
      </c>
      <c r="D17" s="103" t="s">
        <v>19</v>
      </c>
      <c r="E17" s="104">
        <v>7067</v>
      </c>
      <c r="F17" s="104">
        <v>3382</v>
      </c>
      <c r="G17" s="104">
        <v>3685</v>
      </c>
      <c r="H17" s="105">
        <v>42973086</v>
      </c>
      <c r="I17" s="38"/>
      <c r="J17" s="34">
        <f t="shared" si="0"/>
        <v>0</v>
      </c>
      <c r="K17" s="35">
        <f t="shared" si="1"/>
        <v>7067</v>
      </c>
      <c r="M17" s="37"/>
      <c r="T17" s="88"/>
      <c r="U17" s="88"/>
      <c r="V17" s="88"/>
      <c r="W17" s="89"/>
    </row>
    <row r="18" spans="1:23" ht="16.149999999999999" customHeight="1">
      <c r="A18" s="32"/>
      <c r="B18" s="32"/>
      <c r="C18" s="102">
        <v>21</v>
      </c>
      <c r="D18" s="103" t="s">
        <v>20</v>
      </c>
      <c r="E18" s="104">
        <v>4212</v>
      </c>
      <c r="F18" s="104">
        <v>2007</v>
      </c>
      <c r="G18" s="104">
        <v>2205</v>
      </c>
      <c r="H18" s="105">
        <v>25099122.510000002</v>
      </c>
      <c r="I18" s="38"/>
      <c r="J18" s="34">
        <f t="shared" si="0"/>
        <v>0</v>
      </c>
      <c r="K18" s="35">
        <f t="shared" si="1"/>
        <v>4212</v>
      </c>
      <c r="M18" s="37"/>
      <c r="T18" s="88"/>
      <c r="U18" s="88"/>
      <c r="V18" s="88"/>
      <c r="W18" s="89"/>
    </row>
    <row r="19" spans="1:23" ht="16.149999999999999" customHeight="1">
      <c r="A19" s="32"/>
      <c r="B19" s="32"/>
      <c r="C19" s="102">
        <v>23</v>
      </c>
      <c r="D19" s="103" t="s">
        <v>21</v>
      </c>
      <c r="E19" s="104">
        <v>4786</v>
      </c>
      <c r="F19" s="104">
        <v>2254</v>
      </c>
      <c r="G19" s="104">
        <v>2532</v>
      </c>
      <c r="H19" s="105">
        <v>27292232.16</v>
      </c>
      <c r="I19" s="38"/>
      <c r="J19" s="34">
        <f t="shared" si="0"/>
        <v>0</v>
      </c>
      <c r="K19" s="35">
        <f t="shared" si="1"/>
        <v>4786</v>
      </c>
      <c r="M19" s="37"/>
      <c r="S19" s="39"/>
      <c r="T19" s="88"/>
      <c r="U19" s="88"/>
      <c r="V19" s="88"/>
      <c r="W19" s="89"/>
    </row>
    <row r="20" spans="1:23" ht="16.149999999999999" customHeight="1">
      <c r="A20" s="32"/>
      <c r="B20" s="32"/>
      <c r="C20" s="102">
        <v>29</v>
      </c>
      <c r="D20" s="103" t="s">
        <v>22</v>
      </c>
      <c r="E20" s="104">
        <v>11680</v>
      </c>
      <c r="F20" s="104">
        <v>5683</v>
      </c>
      <c r="G20" s="104">
        <v>5997</v>
      </c>
      <c r="H20" s="105">
        <v>75677717.400000006</v>
      </c>
      <c r="I20" s="38"/>
      <c r="J20" s="34">
        <f t="shared" si="0"/>
        <v>0</v>
      </c>
      <c r="K20" s="35">
        <f t="shared" si="1"/>
        <v>11680</v>
      </c>
      <c r="M20" s="37"/>
      <c r="T20" s="88"/>
      <c r="U20" s="88"/>
      <c r="V20" s="88"/>
      <c r="W20" s="89"/>
    </row>
    <row r="21" spans="1:23" ht="16.149999999999999" customHeight="1">
      <c r="A21" s="32"/>
      <c r="B21" s="32"/>
      <c r="C21" s="102">
        <v>41</v>
      </c>
      <c r="D21" s="103" t="s">
        <v>23</v>
      </c>
      <c r="E21" s="104">
        <v>15792</v>
      </c>
      <c r="F21" s="104">
        <v>7637</v>
      </c>
      <c r="G21" s="104">
        <v>8155</v>
      </c>
      <c r="H21" s="105">
        <v>102947968.91</v>
      </c>
      <c r="I21" s="38"/>
      <c r="J21" s="34">
        <f t="shared" si="0"/>
        <v>0</v>
      </c>
      <c r="K21" s="35">
        <f t="shared" si="1"/>
        <v>15792</v>
      </c>
      <c r="M21" s="37"/>
      <c r="T21" s="88"/>
      <c r="U21" s="88"/>
      <c r="V21" s="88"/>
      <c r="W21" s="89"/>
    </row>
    <row r="22" spans="1:23" s="23" customFormat="1" ht="16.149999999999999" customHeight="1">
      <c r="A22" s="32"/>
      <c r="B22" s="32"/>
      <c r="C22" s="106"/>
      <c r="D22" s="99" t="s">
        <v>24</v>
      </c>
      <c r="E22" s="100">
        <v>10035</v>
      </c>
      <c r="F22" s="100">
        <v>4546</v>
      </c>
      <c r="G22" s="100">
        <v>5489</v>
      </c>
      <c r="H22" s="101">
        <v>72484889.370000005</v>
      </c>
      <c r="I22" s="33"/>
      <c r="J22" s="34">
        <f t="shared" si="0"/>
        <v>0</v>
      </c>
      <c r="K22" s="35">
        <f t="shared" si="1"/>
        <v>10035</v>
      </c>
      <c r="L22" s="36">
        <f>SUM(H23:H25)</f>
        <v>72484889.370000005</v>
      </c>
      <c r="M22" s="37">
        <f t="shared" ref="M22:M75" si="2">L22-H22</f>
        <v>0</v>
      </c>
      <c r="T22" s="86"/>
      <c r="U22" s="86"/>
      <c r="V22" s="86"/>
      <c r="W22" s="87"/>
    </row>
    <row r="23" spans="1:23" ht="16.149999999999999" customHeight="1">
      <c r="A23" s="32"/>
      <c r="B23" s="32"/>
      <c r="C23" s="107">
        <v>22</v>
      </c>
      <c r="D23" s="103" t="s">
        <v>25</v>
      </c>
      <c r="E23" s="104">
        <v>1753</v>
      </c>
      <c r="F23" s="104">
        <v>751</v>
      </c>
      <c r="G23" s="104">
        <v>1002</v>
      </c>
      <c r="H23" s="105">
        <v>11853452.609999999</v>
      </c>
      <c r="I23" s="38"/>
      <c r="J23" s="34">
        <f t="shared" si="0"/>
        <v>0</v>
      </c>
      <c r="K23" s="35">
        <f t="shared" si="1"/>
        <v>1753</v>
      </c>
      <c r="M23" s="37"/>
      <c r="T23" s="88"/>
      <c r="U23" s="88"/>
      <c r="V23" s="88"/>
      <c r="W23" s="89"/>
    </row>
    <row r="24" spans="1:23" ht="16.149999999999999" customHeight="1">
      <c r="A24" s="32"/>
      <c r="B24" s="32"/>
      <c r="C24" s="107">
        <v>44</v>
      </c>
      <c r="D24" s="103" t="s">
        <v>26</v>
      </c>
      <c r="E24" s="104">
        <v>1011</v>
      </c>
      <c r="F24" s="104">
        <v>443</v>
      </c>
      <c r="G24" s="104">
        <v>568</v>
      </c>
      <c r="H24" s="105">
        <v>6612844.2800000003</v>
      </c>
      <c r="I24" s="38"/>
      <c r="J24" s="34">
        <f t="shared" si="0"/>
        <v>0</v>
      </c>
      <c r="K24" s="35">
        <f t="shared" si="1"/>
        <v>1011</v>
      </c>
      <c r="M24" s="37"/>
      <c r="T24" s="88"/>
      <c r="U24" s="88"/>
      <c r="V24" s="88"/>
      <c r="W24" s="89"/>
    </row>
    <row r="25" spans="1:23" ht="16.149999999999999" customHeight="1">
      <c r="A25" s="32"/>
      <c r="B25" s="32"/>
      <c r="C25" s="107">
        <v>50</v>
      </c>
      <c r="D25" s="103" t="s">
        <v>27</v>
      </c>
      <c r="E25" s="104">
        <v>7271</v>
      </c>
      <c r="F25" s="104">
        <v>3352</v>
      </c>
      <c r="G25" s="104">
        <v>3919</v>
      </c>
      <c r="H25" s="105">
        <v>54018592.479999997</v>
      </c>
      <c r="I25" s="38"/>
      <c r="J25" s="34">
        <f t="shared" si="0"/>
        <v>0</v>
      </c>
      <c r="K25" s="35">
        <f t="shared" si="1"/>
        <v>7271</v>
      </c>
      <c r="M25" s="37"/>
      <c r="T25" s="88"/>
      <c r="U25" s="88"/>
      <c r="V25" s="88"/>
      <c r="W25" s="89"/>
    </row>
    <row r="26" spans="1:23" s="23" customFormat="1" ht="16.149999999999999" customHeight="1">
      <c r="A26" s="32"/>
      <c r="B26" s="32"/>
      <c r="C26" s="106">
        <v>33</v>
      </c>
      <c r="D26" s="99" t="s">
        <v>28</v>
      </c>
      <c r="E26" s="100">
        <v>4916</v>
      </c>
      <c r="F26" s="100">
        <v>2408</v>
      </c>
      <c r="G26" s="100">
        <v>2508</v>
      </c>
      <c r="H26" s="101">
        <v>36533330.32</v>
      </c>
      <c r="I26" s="33"/>
      <c r="J26" s="34">
        <f t="shared" si="0"/>
        <v>0</v>
      </c>
      <c r="K26" s="35">
        <f t="shared" si="1"/>
        <v>4916</v>
      </c>
      <c r="L26" s="36">
        <f>SUM(H26)</f>
        <v>36533330.32</v>
      </c>
      <c r="M26" s="37">
        <f t="shared" si="2"/>
        <v>0</v>
      </c>
      <c r="T26" s="86"/>
      <c r="U26" s="86"/>
      <c r="V26" s="86"/>
      <c r="W26" s="87"/>
    </row>
    <row r="27" spans="1:23" s="23" customFormat="1" ht="16.149999999999999" customHeight="1">
      <c r="A27" s="32"/>
      <c r="B27" s="32"/>
      <c r="C27" s="106">
        <v>7</v>
      </c>
      <c r="D27" s="99" t="s">
        <v>29</v>
      </c>
      <c r="E27" s="100">
        <v>9387</v>
      </c>
      <c r="F27" s="100">
        <v>4480</v>
      </c>
      <c r="G27" s="100">
        <v>4907</v>
      </c>
      <c r="H27" s="101">
        <v>66174756.939999998</v>
      </c>
      <c r="I27" s="33"/>
      <c r="J27" s="34">
        <f t="shared" si="0"/>
        <v>0</v>
      </c>
      <c r="K27" s="35">
        <f t="shared" si="1"/>
        <v>9387</v>
      </c>
      <c r="L27" s="36">
        <f>SUM(H27)</f>
        <v>66174756.939999998</v>
      </c>
      <c r="M27" s="37">
        <f t="shared" si="2"/>
        <v>0</v>
      </c>
      <c r="T27" s="86"/>
      <c r="U27" s="86"/>
      <c r="V27" s="86"/>
      <c r="W27" s="87"/>
    </row>
    <row r="28" spans="1:23" s="23" customFormat="1" ht="16.149999999999999" customHeight="1">
      <c r="A28" s="32"/>
      <c r="B28" s="32"/>
      <c r="C28" s="106"/>
      <c r="D28" s="99" t="s">
        <v>30</v>
      </c>
      <c r="E28" s="100">
        <v>12199</v>
      </c>
      <c r="F28" s="100">
        <v>5919</v>
      </c>
      <c r="G28" s="100">
        <v>6280</v>
      </c>
      <c r="H28" s="101">
        <v>77416577.719999999</v>
      </c>
      <c r="I28" s="33"/>
      <c r="J28" s="34">
        <f t="shared" si="0"/>
        <v>0</v>
      </c>
      <c r="K28" s="35">
        <f t="shared" si="1"/>
        <v>12199</v>
      </c>
      <c r="L28" s="36">
        <f>SUM(H29:H30)</f>
        <v>77416577.719999999</v>
      </c>
      <c r="M28" s="37">
        <f t="shared" si="2"/>
        <v>0</v>
      </c>
      <c r="T28" s="86"/>
      <c r="U28" s="86"/>
      <c r="V28" s="86"/>
      <c r="W28" s="87"/>
    </row>
    <row r="29" spans="1:23" ht="16.149999999999999" customHeight="1">
      <c r="A29" s="32"/>
      <c r="B29" s="32"/>
      <c r="C29" s="107">
        <v>35</v>
      </c>
      <c r="D29" s="103" t="s">
        <v>31</v>
      </c>
      <c r="E29" s="104">
        <v>6549</v>
      </c>
      <c r="F29" s="104">
        <v>3129</v>
      </c>
      <c r="G29" s="104">
        <v>3420</v>
      </c>
      <c r="H29" s="105">
        <v>42029894.990000002</v>
      </c>
      <c r="I29" s="38"/>
      <c r="J29" s="34">
        <f t="shared" si="0"/>
        <v>0</v>
      </c>
      <c r="K29" s="35">
        <f t="shared" si="1"/>
        <v>6549</v>
      </c>
      <c r="M29" s="37"/>
      <c r="T29" s="88"/>
      <c r="U29" s="88"/>
      <c r="V29" s="88"/>
      <c r="W29" s="89"/>
    </row>
    <row r="30" spans="1:23" ht="16.149999999999999" customHeight="1">
      <c r="A30" s="32"/>
      <c r="B30" s="32"/>
      <c r="C30" s="107">
        <v>38</v>
      </c>
      <c r="D30" s="103" t="s">
        <v>32</v>
      </c>
      <c r="E30" s="104">
        <v>5650</v>
      </c>
      <c r="F30" s="104">
        <v>2790</v>
      </c>
      <c r="G30" s="104">
        <v>2860</v>
      </c>
      <c r="H30" s="105">
        <v>35386682.729999997</v>
      </c>
      <c r="I30" s="38"/>
      <c r="J30" s="34">
        <f t="shared" si="0"/>
        <v>0</v>
      </c>
      <c r="K30" s="35">
        <f t="shared" si="1"/>
        <v>5650</v>
      </c>
      <c r="M30" s="37"/>
      <c r="T30" s="88"/>
      <c r="U30" s="88"/>
      <c r="V30" s="88"/>
      <c r="W30" s="89"/>
    </row>
    <row r="31" spans="1:23" s="23" customFormat="1" ht="16.149999999999999" customHeight="1">
      <c r="A31" s="32"/>
      <c r="B31" s="32"/>
      <c r="C31" s="106">
        <v>39</v>
      </c>
      <c r="D31" s="99" t="s">
        <v>33</v>
      </c>
      <c r="E31" s="100">
        <v>3403</v>
      </c>
      <c r="F31" s="100">
        <v>1640</v>
      </c>
      <c r="G31" s="100">
        <v>1763</v>
      </c>
      <c r="H31" s="101">
        <v>24927864.690000001</v>
      </c>
      <c r="I31" s="33"/>
      <c r="J31" s="34">
        <f t="shared" si="0"/>
        <v>0</v>
      </c>
      <c r="K31" s="35">
        <f t="shared" si="1"/>
        <v>3403</v>
      </c>
      <c r="L31" s="36">
        <f>SUM(H31)</f>
        <v>24927864.690000001</v>
      </c>
      <c r="M31" s="37">
        <f t="shared" si="2"/>
        <v>0</v>
      </c>
      <c r="T31" s="86"/>
      <c r="U31" s="86"/>
      <c r="V31" s="86"/>
      <c r="W31" s="87"/>
    </row>
    <row r="32" spans="1:23" s="23" customFormat="1" ht="16.149999999999999" customHeight="1">
      <c r="A32" s="32"/>
      <c r="B32" s="32"/>
      <c r="C32" s="106"/>
      <c r="D32" s="99" t="s">
        <v>34</v>
      </c>
      <c r="E32" s="100">
        <v>14524</v>
      </c>
      <c r="F32" s="100">
        <v>6888</v>
      </c>
      <c r="G32" s="100">
        <v>7636</v>
      </c>
      <c r="H32" s="101">
        <v>101046386.14</v>
      </c>
      <c r="I32" s="33"/>
      <c r="J32" s="34">
        <f t="shared" si="0"/>
        <v>0</v>
      </c>
      <c r="K32" s="35">
        <f t="shared" si="1"/>
        <v>14524</v>
      </c>
      <c r="L32" s="36">
        <f>SUM(H33:H41)</f>
        <v>101046386.14</v>
      </c>
      <c r="M32" s="37">
        <f t="shared" si="2"/>
        <v>0</v>
      </c>
      <c r="T32" s="86"/>
      <c r="U32" s="86"/>
      <c r="V32" s="86"/>
      <c r="W32" s="87"/>
    </row>
    <row r="33" spans="1:23" ht="16.149999999999999" customHeight="1">
      <c r="A33" s="32"/>
      <c r="B33" s="32"/>
      <c r="C33" s="107">
        <v>5</v>
      </c>
      <c r="D33" s="108" t="s">
        <v>35</v>
      </c>
      <c r="E33" s="104">
        <v>904</v>
      </c>
      <c r="F33" s="104">
        <v>423</v>
      </c>
      <c r="G33" s="104">
        <v>481</v>
      </c>
      <c r="H33" s="105">
        <v>5892524.8600000003</v>
      </c>
      <c r="I33" s="38"/>
      <c r="J33" s="34">
        <f t="shared" si="0"/>
        <v>0</v>
      </c>
      <c r="K33" s="35">
        <f t="shared" si="1"/>
        <v>904</v>
      </c>
      <c r="M33" s="37"/>
      <c r="T33" s="88"/>
      <c r="U33" s="88"/>
      <c r="V33" s="88"/>
      <c r="W33" s="89"/>
    </row>
    <row r="34" spans="1:23" ht="16.149999999999999" customHeight="1">
      <c r="A34" s="32"/>
      <c r="B34" s="32"/>
      <c r="C34" s="107">
        <v>9</v>
      </c>
      <c r="D34" s="108" t="s">
        <v>36</v>
      </c>
      <c r="E34" s="104">
        <v>2433</v>
      </c>
      <c r="F34" s="104">
        <v>1140</v>
      </c>
      <c r="G34" s="104">
        <v>1293</v>
      </c>
      <c r="H34" s="105">
        <v>18600036.170000002</v>
      </c>
      <c r="I34" s="38"/>
      <c r="J34" s="34">
        <f t="shared" si="0"/>
        <v>0</v>
      </c>
      <c r="K34" s="35">
        <f t="shared" si="1"/>
        <v>2433</v>
      </c>
      <c r="M34" s="37"/>
      <c r="T34" s="88"/>
      <c r="U34" s="88"/>
      <c r="V34" s="88"/>
      <c r="W34" s="89"/>
    </row>
    <row r="35" spans="1:23" ht="16.149999999999999" customHeight="1">
      <c r="A35" s="32"/>
      <c r="B35" s="32"/>
      <c r="C35" s="107">
        <v>24</v>
      </c>
      <c r="D35" s="103" t="s">
        <v>37</v>
      </c>
      <c r="E35" s="104">
        <v>2273</v>
      </c>
      <c r="F35" s="104">
        <v>1100</v>
      </c>
      <c r="G35" s="104">
        <v>1173</v>
      </c>
      <c r="H35" s="105">
        <v>15191427.189999999</v>
      </c>
      <c r="I35" s="38"/>
      <c r="J35" s="34">
        <f t="shared" si="0"/>
        <v>0</v>
      </c>
      <c r="K35" s="35">
        <f t="shared" si="1"/>
        <v>2273</v>
      </c>
      <c r="M35" s="37"/>
      <c r="T35" s="88"/>
      <c r="U35" s="88"/>
      <c r="V35" s="88"/>
      <c r="W35" s="89"/>
    </row>
    <row r="36" spans="1:23" ht="16.149999999999999" customHeight="1">
      <c r="A36" s="32"/>
      <c r="B36" s="32"/>
      <c r="C36" s="107">
        <v>34</v>
      </c>
      <c r="D36" s="103" t="s">
        <v>38</v>
      </c>
      <c r="E36" s="104">
        <v>932</v>
      </c>
      <c r="F36" s="104">
        <v>447</v>
      </c>
      <c r="G36" s="104">
        <v>485</v>
      </c>
      <c r="H36" s="105">
        <v>6473480.4000000004</v>
      </c>
      <c r="I36" s="38"/>
      <c r="J36" s="34">
        <f t="shared" si="0"/>
        <v>0</v>
      </c>
      <c r="K36" s="35">
        <f t="shared" si="1"/>
        <v>932</v>
      </c>
      <c r="M36" s="37"/>
      <c r="T36" s="88"/>
      <c r="U36" s="88"/>
      <c r="V36" s="88"/>
      <c r="W36" s="89"/>
    </row>
    <row r="37" spans="1:23" ht="16.149999999999999" customHeight="1">
      <c r="A37" s="32"/>
      <c r="B37" s="32"/>
      <c r="C37" s="107">
        <v>37</v>
      </c>
      <c r="D37" s="103" t="s">
        <v>39</v>
      </c>
      <c r="E37" s="104">
        <v>1965</v>
      </c>
      <c r="F37" s="104">
        <v>941</v>
      </c>
      <c r="G37" s="104">
        <v>1024</v>
      </c>
      <c r="H37" s="105">
        <v>12466969.859999999</v>
      </c>
      <c r="I37" s="38"/>
      <c r="J37" s="34">
        <f t="shared" si="0"/>
        <v>0</v>
      </c>
      <c r="K37" s="35">
        <f t="shared" si="1"/>
        <v>1965</v>
      </c>
      <c r="M37" s="37"/>
      <c r="T37" s="88"/>
      <c r="U37" s="88"/>
      <c r="V37" s="88"/>
      <c r="W37" s="89"/>
    </row>
    <row r="38" spans="1:23" ht="16.149999999999999" customHeight="1">
      <c r="A38" s="32"/>
      <c r="B38" s="32"/>
      <c r="C38" s="107">
        <v>40</v>
      </c>
      <c r="D38" s="103" t="s">
        <v>40</v>
      </c>
      <c r="E38" s="104">
        <v>1106</v>
      </c>
      <c r="F38" s="104">
        <v>516</v>
      </c>
      <c r="G38" s="104">
        <v>590</v>
      </c>
      <c r="H38" s="105">
        <v>7344855.46</v>
      </c>
      <c r="I38" s="38"/>
      <c r="J38" s="34">
        <f t="shared" si="0"/>
        <v>0</v>
      </c>
      <c r="K38" s="35">
        <f t="shared" si="1"/>
        <v>1106</v>
      </c>
      <c r="M38" s="37"/>
      <c r="R38" s="39"/>
      <c r="T38" s="88"/>
      <c r="U38" s="88"/>
      <c r="V38" s="88"/>
      <c r="W38" s="89"/>
    </row>
    <row r="39" spans="1:23" ht="16.149999999999999" customHeight="1">
      <c r="A39" s="32"/>
      <c r="B39" s="32"/>
      <c r="C39" s="107">
        <v>42</v>
      </c>
      <c r="D39" s="103" t="s">
        <v>41</v>
      </c>
      <c r="E39" s="104">
        <v>666</v>
      </c>
      <c r="F39" s="104">
        <v>308</v>
      </c>
      <c r="G39" s="104">
        <v>358</v>
      </c>
      <c r="H39" s="105">
        <v>4557550.5199999996</v>
      </c>
      <c r="I39" s="38"/>
      <c r="J39" s="34">
        <f t="shared" si="0"/>
        <v>0</v>
      </c>
      <c r="K39" s="35">
        <f t="shared" si="1"/>
        <v>666</v>
      </c>
      <c r="M39" s="37"/>
      <c r="T39" s="88"/>
      <c r="U39" s="88"/>
      <c r="V39" s="88"/>
      <c r="W39" s="89"/>
    </row>
    <row r="40" spans="1:23" ht="16.149999999999999" customHeight="1">
      <c r="A40" s="32"/>
      <c r="B40" s="32"/>
      <c r="C40" s="107">
        <v>47</v>
      </c>
      <c r="D40" s="103" t="s">
        <v>42</v>
      </c>
      <c r="E40" s="104">
        <v>3438</v>
      </c>
      <c r="F40" s="104">
        <v>1641</v>
      </c>
      <c r="G40" s="104">
        <v>1797</v>
      </c>
      <c r="H40" s="105">
        <v>25471636.510000002</v>
      </c>
      <c r="I40" s="38"/>
      <c r="J40" s="34">
        <f t="shared" si="0"/>
        <v>0</v>
      </c>
      <c r="K40" s="35">
        <f t="shared" si="1"/>
        <v>3438</v>
      </c>
      <c r="M40" s="37"/>
      <c r="T40" s="88"/>
      <c r="U40" s="88"/>
      <c r="V40" s="88"/>
      <c r="W40" s="89"/>
    </row>
    <row r="41" spans="1:23" ht="16.149999999999999" customHeight="1">
      <c r="A41" s="32"/>
      <c r="B41" s="32"/>
      <c r="C41" s="107">
        <v>49</v>
      </c>
      <c r="D41" s="103" t="s">
        <v>43</v>
      </c>
      <c r="E41" s="104">
        <v>807</v>
      </c>
      <c r="F41" s="104">
        <v>372</v>
      </c>
      <c r="G41" s="104">
        <v>435</v>
      </c>
      <c r="H41" s="105">
        <v>5047905.17</v>
      </c>
      <c r="I41" s="38"/>
      <c r="J41" s="34">
        <f t="shared" si="0"/>
        <v>0</v>
      </c>
      <c r="K41" s="35">
        <f t="shared" si="1"/>
        <v>807</v>
      </c>
      <c r="M41" s="37"/>
      <c r="T41" s="88"/>
      <c r="U41" s="88"/>
      <c r="V41" s="88"/>
      <c r="W41" s="89"/>
    </row>
    <row r="42" spans="1:23" s="23" customFormat="1" ht="16.149999999999999" customHeight="1">
      <c r="A42" s="32"/>
      <c r="B42" s="32"/>
      <c r="C42" s="106"/>
      <c r="D42" s="99" t="s">
        <v>91</v>
      </c>
      <c r="E42" s="100">
        <v>15153</v>
      </c>
      <c r="F42" s="100">
        <v>6738</v>
      </c>
      <c r="G42" s="100">
        <v>8415</v>
      </c>
      <c r="H42" s="101">
        <v>98511440.060000002</v>
      </c>
      <c r="I42" s="33"/>
      <c r="J42" s="34">
        <f t="shared" si="0"/>
        <v>0</v>
      </c>
      <c r="K42" s="35">
        <f t="shared" si="1"/>
        <v>15153</v>
      </c>
      <c r="L42" s="36">
        <f>SUM(H43:H47)</f>
        <v>98511440.060000002</v>
      </c>
      <c r="M42" s="37">
        <f t="shared" si="2"/>
        <v>0</v>
      </c>
      <c r="T42" s="86"/>
      <c r="U42" s="86"/>
      <c r="V42" s="86"/>
      <c r="W42" s="87"/>
    </row>
    <row r="43" spans="1:23" ht="16.149999999999999" customHeight="1">
      <c r="A43" s="32"/>
      <c r="B43" s="32"/>
      <c r="C43" s="107">
        <v>2</v>
      </c>
      <c r="D43" s="103" t="s">
        <v>44</v>
      </c>
      <c r="E43" s="104">
        <v>2760</v>
      </c>
      <c r="F43" s="104">
        <v>1301</v>
      </c>
      <c r="G43" s="104">
        <v>1459</v>
      </c>
      <c r="H43" s="105">
        <v>17478311.579999998</v>
      </c>
      <c r="I43" s="38"/>
      <c r="J43" s="34">
        <f t="shared" si="0"/>
        <v>0</v>
      </c>
      <c r="K43" s="35">
        <f t="shared" si="1"/>
        <v>2760</v>
      </c>
      <c r="M43" s="37"/>
      <c r="T43" s="88"/>
      <c r="U43" s="88"/>
      <c r="V43" s="88"/>
      <c r="W43" s="89"/>
    </row>
    <row r="44" spans="1:23" ht="16.149999999999999" customHeight="1">
      <c r="A44" s="32"/>
      <c r="B44" s="32"/>
      <c r="C44" s="107">
        <v>13</v>
      </c>
      <c r="D44" s="103" t="s">
        <v>45</v>
      </c>
      <c r="E44" s="104">
        <v>3471</v>
      </c>
      <c r="F44" s="104">
        <v>1572</v>
      </c>
      <c r="G44" s="104">
        <v>1899</v>
      </c>
      <c r="H44" s="105">
        <v>21905172.73</v>
      </c>
      <c r="I44" s="38"/>
      <c r="J44" s="34">
        <f t="shared" si="0"/>
        <v>0</v>
      </c>
      <c r="K44" s="35">
        <f t="shared" si="1"/>
        <v>3471</v>
      </c>
      <c r="M44" s="37"/>
      <c r="T44" s="88"/>
      <c r="U44" s="88"/>
      <c r="V44" s="88"/>
      <c r="W44" s="89"/>
    </row>
    <row r="45" spans="1:23" ht="16.149999999999999" customHeight="1">
      <c r="A45" s="32"/>
      <c r="B45" s="32"/>
      <c r="C45" s="107">
        <v>16</v>
      </c>
      <c r="D45" s="103" t="s">
        <v>46</v>
      </c>
      <c r="E45" s="104">
        <v>1406</v>
      </c>
      <c r="F45" s="104">
        <v>627</v>
      </c>
      <c r="G45" s="104">
        <v>779</v>
      </c>
      <c r="H45" s="105">
        <v>8379435.04</v>
      </c>
      <c r="I45" s="38"/>
      <c r="J45" s="34">
        <f t="shared" si="0"/>
        <v>0</v>
      </c>
      <c r="K45" s="35">
        <f t="shared" si="1"/>
        <v>1406</v>
      </c>
      <c r="M45" s="37"/>
      <c r="T45" s="88"/>
      <c r="U45" s="88"/>
      <c r="V45" s="88"/>
      <c r="W45" s="89"/>
    </row>
    <row r="46" spans="1:23" ht="16.149999999999999" customHeight="1">
      <c r="A46" s="32"/>
      <c r="B46" s="32"/>
      <c r="C46" s="107">
        <v>19</v>
      </c>
      <c r="D46" s="103" t="s">
        <v>47</v>
      </c>
      <c r="E46" s="104">
        <v>2151</v>
      </c>
      <c r="F46" s="104">
        <v>957</v>
      </c>
      <c r="G46" s="104">
        <v>1194</v>
      </c>
      <c r="H46" s="105">
        <v>15931947.220000001</v>
      </c>
      <c r="I46" s="38"/>
      <c r="J46" s="34">
        <f t="shared" si="0"/>
        <v>0</v>
      </c>
      <c r="K46" s="35">
        <f t="shared" si="1"/>
        <v>2151</v>
      </c>
      <c r="M46" s="37"/>
      <c r="T46" s="88"/>
      <c r="U46" s="88"/>
      <c r="V46" s="88"/>
      <c r="W46" s="89"/>
    </row>
    <row r="47" spans="1:23" ht="16.149999999999999" customHeight="1">
      <c r="A47" s="32"/>
      <c r="B47" s="32"/>
      <c r="C47" s="107">
        <v>45</v>
      </c>
      <c r="D47" s="103" t="s">
        <v>48</v>
      </c>
      <c r="E47" s="104">
        <v>5365</v>
      </c>
      <c r="F47" s="104">
        <v>2281</v>
      </c>
      <c r="G47" s="104">
        <v>3084</v>
      </c>
      <c r="H47" s="105">
        <v>34816573.490000002</v>
      </c>
      <c r="I47" s="38"/>
      <c r="J47" s="34">
        <f t="shared" si="0"/>
        <v>0</v>
      </c>
      <c r="K47" s="35">
        <f t="shared" si="1"/>
        <v>5365</v>
      </c>
      <c r="M47" s="37"/>
      <c r="T47" s="88"/>
      <c r="U47" s="88"/>
      <c r="V47" s="88"/>
      <c r="W47" s="89"/>
    </row>
    <row r="48" spans="1:23" s="23" customFormat="1" ht="16.149999999999999" customHeight="1">
      <c r="A48" s="32"/>
      <c r="B48" s="32"/>
      <c r="C48" s="106"/>
      <c r="D48" s="99" t="s">
        <v>49</v>
      </c>
      <c r="E48" s="100">
        <v>61254</v>
      </c>
      <c r="F48" s="100">
        <v>28340</v>
      </c>
      <c r="G48" s="100">
        <v>32914</v>
      </c>
      <c r="H48" s="101">
        <v>488173126.08999997</v>
      </c>
      <c r="I48" s="33"/>
      <c r="J48" s="34">
        <f t="shared" si="0"/>
        <v>0</v>
      </c>
      <c r="K48" s="35">
        <f t="shared" si="1"/>
        <v>61254</v>
      </c>
      <c r="L48" s="36">
        <f>SUM(H49:H52)</f>
        <v>488173126.09000003</v>
      </c>
      <c r="M48" s="37">
        <f t="shared" si="2"/>
        <v>0</v>
      </c>
      <c r="T48" s="86"/>
      <c r="U48" s="86"/>
      <c r="V48" s="86"/>
      <c r="W48" s="87"/>
    </row>
    <row r="49" spans="1:23" ht="16.149999999999999" customHeight="1">
      <c r="A49" s="32"/>
      <c r="B49" s="32"/>
      <c r="C49" s="107">
        <v>8</v>
      </c>
      <c r="D49" s="103" t="s">
        <v>50</v>
      </c>
      <c r="E49" s="104">
        <v>45212</v>
      </c>
      <c r="F49" s="104">
        <v>21324</v>
      </c>
      <c r="G49" s="104">
        <v>23888</v>
      </c>
      <c r="H49" s="105">
        <v>374299112.30000001</v>
      </c>
      <c r="I49" s="38"/>
      <c r="J49" s="34">
        <f t="shared" si="0"/>
        <v>0</v>
      </c>
      <c r="K49" s="35">
        <f t="shared" si="1"/>
        <v>45212</v>
      </c>
      <c r="M49" s="37"/>
      <c r="T49" s="88"/>
      <c r="U49" s="88"/>
      <c r="V49" s="88"/>
      <c r="W49" s="89"/>
    </row>
    <row r="50" spans="1:23" ht="16.149999999999999" customHeight="1">
      <c r="A50" s="32"/>
      <c r="B50" s="32"/>
      <c r="C50" s="107">
        <v>17</v>
      </c>
      <c r="D50" s="103" t="s">
        <v>100</v>
      </c>
      <c r="E50" s="104">
        <v>6382</v>
      </c>
      <c r="F50" s="104">
        <v>2767</v>
      </c>
      <c r="G50" s="104">
        <v>3615</v>
      </c>
      <c r="H50" s="105">
        <v>45407597.600000001</v>
      </c>
      <c r="I50" s="38"/>
      <c r="J50" s="34">
        <f t="shared" si="0"/>
        <v>0</v>
      </c>
      <c r="K50" s="35">
        <f t="shared" si="1"/>
        <v>6382</v>
      </c>
      <c r="M50" s="37"/>
      <c r="T50" s="88"/>
      <c r="U50" s="88"/>
      <c r="V50" s="88"/>
      <c r="W50" s="89"/>
    </row>
    <row r="51" spans="1:23" ht="16.149999999999999" customHeight="1">
      <c r="A51" s="32"/>
      <c r="B51" s="32"/>
      <c r="C51" s="107">
        <v>25</v>
      </c>
      <c r="D51" s="103" t="s">
        <v>101</v>
      </c>
      <c r="E51" s="104">
        <v>3632</v>
      </c>
      <c r="F51" s="104">
        <v>1527</v>
      </c>
      <c r="G51" s="104">
        <v>2105</v>
      </c>
      <c r="H51" s="105">
        <v>24536777.329999998</v>
      </c>
      <c r="I51" s="38"/>
      <c r="J51" s="34">
        <f t="shared" si="0"/>
        <v>0</v>
      </c>
      <c r="K51" s="35">
        <f t="shared" si="1"/>
        <v>3632</v>
      </c>
      <c r="M51" s="37"/>
      <c r="T51" s="88"/>
      <c r="U51" s="88"/>
      <c r="V51" s="88"/>
      <c r="W51" s="89"/>
    </row>
    <row r="52" spans="1:23" ht="16.149999999999999" customHeight="1">
      <c r="A52" s="32"/>
      <c r="B52" s="32"/>
      <c r="C52" s="107">
        <v>43</v>
      </c>
      <c r="D52" s="103" t="s">
        <v>51</v>
      </c>
      <c r="E52" s="104">
        <v>6028</v>
      </c>
      <c r="F52" s="104">
        <v>2722</v>
      </c>
      <c r="G52" s="104">
        <v>3306</v>
      </c>
      <c r="H52" s="105">
        <v>43929638.859999999</v>
      </c>
      <c r="I52" s="38"/>
      <c r="J52" s="34">
        <f t="shared" si="0"/>
        <v>0</v>
      </c>
      <c r="K52" s="35">
        <f t="shared" si="1"/>
        <v>6028</v>
      </c>
      <c r="M52" s="37"/>
      <c r="T52" s="88"/>
      <c r="U52" s="88"/>
      <c r="V52" s="88"/>
      <c r="W52" s="89"/>
    </row>
    <row r="53" spans="1:23" s="23" customFormat="1" ht="16.149999999999999" customHeight="1">
      <c r="A53" s="32"/>
      <c r="B53" s="32"/>
      <c r="C53" s="106"/>
      <c r="D53" s="99" t="s">
        <v>52</v>
      </c>
      <c r="E53" s="100">
        <v>7882</v>
      </c>
      <c r="F53" s="100">
        <v>3764</v>
      </c>
      <c r="G53" s="100">
        <v>4118</v>
      </c>
      <c r="H53" s="101">
        <v>44078701.600000001</v>
      </c>
      <c r="I53" s="33"/>
      <c r="J53" s="34">
        <f t="shared" si="0"/>
        <v>0</v>
      </c>
      <c r="K53" s="35">
        <f t="shared" si="1"/>
        <v>7882</v>
      </c>
      <c r="L53" s="36">
        <f>SUM(H54:H55)</f>
        <v>44078701.600000001</v>
      </c>
      <c r="M53" s="37">
        <f t="shared" si="2"/>
        <v>0</v>
      </c>
      <c r="T53" s="86"/>
      <c r="U53" s="86"/>
      <c r="V53" s="86"/>
      <c r="W53" s="87"/>
    </row>
    <row r="54" spans="1:23" ht="16.149999999999999" customHeight="1">
      <c r="A54" s="32"/>
      <c r="B54" s="32"/>
      <c r="C54" s="107">
        <v>6</v>
      </c>
      <c r="D54" s="103" t="s">
        <v>53</v>
      </c>
      <c r="E54" s="104">
        <v>5262</v>
      </c>
      <c r="F54" s="104">
        <v>2519</v>
      </c>
      <c r="G54" s="104">
        <v>2743</v>
      </c>
      <c r="H54" s="105">
        <v>29401386.66</v>
      </c>
      <c r="I54" s="38"/>
      <c r="J54" s="34">
        <f t="shared" si="0"/>
        <v>0</v>
      </c>
      <c r="K54" s="35">
        <f t="shared" si="1"/>
        <v>5262</v>
      </c>
      <c r="M54" s="37"/>
      <c r="T54" s="88"/>
      <c r="U54" s="88"/>
      <c r="V54" s="88"/>
      <c r="W54" s="89"/>
    </row>
    <row r="55" spans="1:23" ht="16.149999999999999" customHeight="1">
      <c r="A55" s="32"/>
      <c r="B55" s="32"/>
      <c r="C55" s="107">
        <v>10</v>
      </c>
      <c r="D55" s="103" t="s">
        <v>54</v>
      </c>
      <c r="E55" s="104">
        <v>2620</v>
      </c>
      <c r="F55" s="104">
        <v>1245</v>
      </c>
      <c r="G55" s="104">
        <v>1375</v>
      </c>
      <c r="H55" s="105">
        <v>14677314.939999999</v>
      </c>
      <c r="I55" s="38"/>
      <c r="J55" s="34">
        <f t="shared" si="0"/>
        <v>0</v>
      </c>
      <c r="K55" s="35">
        <f t="shared" si="1"/>
        <v>2620</v>
      </c>
      <c r="M55" s="37"/>
      <c r="T55" s="88"/>
      <c r="U55" s="88"/>
      <c r="V55" s="88"/>
      <c r="W55" s="89"/>
    </row>
    <row r="56" spans="1:23" s="23" customFormat="1" ht="16.149999999999999" customHeight="1">
      <c r="A56" s="32"/>
      <c r="B56" s="32"/>
      <c r="C56" s="106"/>
      <c r="D56" s="99" t="s">
        <v>55</v>
      </c>
      <c r="E56" s="100">
        <v>15716</v>
      </c>
      <c r="F56" s="100">
        <v>7735</v>
      </c>
      <c r="G56" s="100">
        <v>7981</v>
      </c>
      <c r="H56" s="101">
        <v>108217349.84</v>
      </c>
      <c r="I56" s="33"/>
      <c r="J56" s="34">
        <f t="shared" si="0"/>
        <v>0</v>
      </c>
      <c r="K56" s="35">
        <f t="shared" si="1"/>
        <v>15716</v>
      </c>
      <c r="L56" s="36">
        <f>SUM(H57:H60)</f>
        <v>108217349.84</v>
      </c>
      <c r="M56" s="37">
        <f t="shared" si="2"/>
        <v>0</v>
      </c>
      <c r="T56" s="86"/>
      <c r="U56" s="86"/>
      <c r="V56" s="86"/>
      <c r="W56" s="87"/>
    </row>
    <row r="57" spans="1:23" ht="16.149999999999999" customHeight="1">
      <c r="A57" s="32"/>
      <c r="B57" s="32"/>
      <c r="C57" s="107">
        <v>15</v>
      </c>
      <c r="D57" s="103" t="s">
        <v>102</v>
      </c>
      <c r="E57" s="104">
        <v>6652</v>
      </c>
      <c r="F57" s="104">
        <v>3324</v>
      </c>
      <c r="G57" s="104">
        <v>3328</v>
      </c>
      <c r="H57" s="105">
        <v>47829596.469999999</v>
      </c>
      <c r="I57" s="38"/>
      <c r="J57" s="34">
        <f t="shared" si="0"/>
        <v>0</v>
      </c>
      <c r="K57" s="35">
        <f t="shared" si="1"/>
        <v>6652</v>
      </c>
      <c r="M57" s="37"/>
      <c r="T57" s="88"/>
      <c r="U57" s="88"/>
      <c r="V57" s="88"/>
      <c r="W57" s="89"/>
    </row>
    <row r="58" spans="1:23" ht="16.149999999999999" customHeight="1">
      <c r="A58" s="32"/>
      <c r="B58" s="32"/>
      <c r="C58" s="107">
        <v>27</v>
      </c>
      <c r="D58" s="103" t="s">
        <v>56</v>
      </c>
      <c r="E58" s="104">
        <v>1966</v>
      </c>
      <c r="F58" s="104">
        <v>960</v>
      </c>
      <c r="G58" s="104">
        <v>1006</v>
      </c>
      <c r="H58" s="105">
        <v>12401881.470000001</v>
      </c>
      <c r="I58" s="38"/>
      <c r="J58" s="34">
        <f t="shared" si="0"/>
        <v>0</v>
      </c>
      <c r="K58" s="35">
        <f t="shared" si="1"/>
        <v>1966</v>
      </c>
      <c r="M58" s="37"/>
      <c r="T58" s="88"/>
      <c r="U58" s="88"/>
      <c r="V58" s="88"/>
      <c r="W58" s="89"/>
    </row>
    <row r="59" spans="1:23" ht="16.149999999999999" customHeight="1">
      <c r="A59" s="32"/>
      <c r="B59" s="32"/>
      <c r="C59" s="107">
        <v>32</v>
      </c>
      <c r="D59" s="103" t="s">
        <v>103</v>
      </c>
      <c r="E59" s="104">
        <v>1474</v>
      </c>
      <c r="F59" s="104">
        <v>693</v>
      </c>
      <c r="G59" s="104">
        <v>781</v>
      </c>
      <c r="H59" s="105">
        <v>9489024.0800000001</v>
      </c>
      <c r="I59" s="38"/>
      <c r="J59" s="34">
        <f t="shared" si="0"/>
        <v>0</v>
      </c>
      <c r="K59" s="35">
        <f t="shared" si="1"/>
        <v>1474</v>
      </c>
      <c r="M59" s="37"/>
      <c r="T59" s="88"/>
      <c r="U59" s="88"/>
      <c r="V59" s="88"/>
      <c r="W59" s="89"/>
    </row>
    <row r="60" spans="1:23" ht="16.149999999999999" customHeight="1">
      <c r="A60" s="32"/>
      <c r="B60" s="32"/>
      <c r="C60" s="107">
        <v>36</v>
      </c>
      <c r="D60" s="103" t="s">
        <v>57</v>
      </c>
      <c r="E60" s="104">
        <v>5624</v>
      </c>
      <c r="F60" s="104">
        <v>2758</v>
      </c>
      <c r="G60" s="104">
        <v>2866</v>
      </c>
      <c r="H60" s="105">
        <v>38496847.82</v>
      </c>
      <c r="I60" s="38"/>
      <c r="J60" s="34">
        <f t="shared" si="0"/>
        <v>0</v>
      </c>
      <c r="K60" s="35">
        <f t="shared" si="1"/>
        <v>5624</v>
      </c>
      <c r="M60" s="37"/>
      <c r="T60" s="88"/>
      <c r="U60" s="88"/>
      <c r="V60" s="88"/>
      <c r="W60" s="89"/>
    </row>
    <row r="61" spans="1:23" s="23" customFormat="1" ht="16.149999999999999" customHeight="1">
      <c r="A61" s="32"/>
      <c r="B61" s="32"/>
      <c r="C61" s="106">
        <v>28</v>
      </c>
      <c r="D61" s="99" t="s">
        <v>58</v>
      </c>
      <c r="E61" s="100">
        <v>55277</v>
      </c>
      <c r="F61" s="100">
        <v>27262</v>
      </c>
      <c r="G61" s="100">
        <v>28015</v>
      </c>
      <c r="H61" s="101">
        <v>483973008.72000003</v>
      </c>
      <c r="I61" s="33"/>
      <c r="J61" s="34">
        <f t="shared" si="0"/>
        <v>0</v>
      </c>
      <c r="K61" s="35">
        <f t="shared" si="1"/>
        <v>55277</v>
      </c>
      <c r="L61" s="36">
        <f>SUM(H61)</f>
        <v>483973008.72000003</v>
      </c>
      <c r="M61" s="37">
        <f t="shared" si="2"/>
        <v>0</v>
      </c>
      <c r="T61" s="86"/>
      <c r="U61" s="86"/>
      <c r="V61" s="86"/>
      <c r="W61" s="87"/>
    </row>
    <row r="62" spans="1:23" s="23" customFormat="1" ht="16.149999999999999" customHeight="1">
      <c r="A62" s="32"/>
      <c r="B62" s="32"/>
      <c r="C62" s="106">
        <v>30</v>
      </c>
      <c r="D62" s="99" t="s">
        <v>59</v>
      </c>
      <c r="E62" s="100">
        <v>13420</v>
      </c>
      <c r="F62" s="100">
        <v>5776</v>
      </c>
      <c r="G62" s="100">
        <v>7644</v>
      </c>
      <c r="H62" s="101">
        <v>84088091.540000007</v>
      </c>
      <c r="I62" s="33"/>
      <c r="J62" s="34">
        <f t="shared" si="0"/>
        <v>0</v>
      </c>
      <c r="K62" s="35">
        <f t="shared" si="1"/>
        <v>13420</v>
      </c>
      <c r="L62" s="36">
        <f>SUM(H62)</f>
        <v>84088091.540000007</v>
      </c>
      <c r="M62" s="37">
        <f t="shared" si="2"/>
        <v>0</v>
      </c>
      <c r="T62" s="86"/>
      <c r="U62" s="86"/>
      <c r="V62" s="86"/>
      <c r="W62" s="87"/>
    </row>
    <row r="63" spans="1:23" s="23" customFormat="1" ht="16.149999999999999" customHeight="1">
      <c r="A63" s="32"/>
      <c r="B63" s="32"/>
      <c r="C63" s="106">
        <v>31</v>
      </c>
      <c r="D63" s="99" t="s">
        <v>60</v>
      </c>
      <c r="E63" s="100">
        <v>4908</v>
      </c>
      <c r="F63" s="100">
        <v>2265</v>
      </c>
      <c r="G63" s="100">
        <v>2643</v>
      </c>
      <c r="H63" s="101">
        <v>41370850.490000002</v>
      </c>
      <c r="I63" s="33"/>
      <c r="J63" s="34">
        <f t="shared" si="0"/>
        <v>0</v>
      </c>
      <c r="K63" s="35">
        <f t="shared" si="1"/>
        <v>4908</v>
      </c>
      <c r="L63" s="36">
        <f>SUM(H63)</f>
        <v>41370850.490000002</v>
      </c>
      <c r="M63" s="37">
        <f t="shared" si="2"/>
        <v>0</v>
      </c>
      <c r="T63" s="86"/>
      <c r="U63" s="86"/>
      <c r="V63" s="86"/>
      <c r="W63" s="87"/>
    </row>
    <row r="64" spans="1:23" s="23" customFormat="1" ht="16.149999999999999" customHeight="1">
      <c r="A64" s="32"/>
      <c r="B64" s="32"/>
      <c r="C64" s="106">
        <v>26</v>
      </c>
      <c r="D64" s="99" t="s">
        <v>61</v>
      </c>
      <c r="E64" s="100">
        <v>2315</v>
      </c>
      <c r="F64" s="100">
        <v>1040</v>
      </c>
      <c r="G64" s="100">
        <v>1275</v>
      </c>
      <c r="H64" s="101">
        <v>16351539.48</v>
      </c>
      <c r="I64" s="33"/>
      <c r="J64" s="34">
        <f t="shared" si="0"/>
        <v>0</v>
      </c>
      <c r="K64" s="35">
        <f t="shared" si="1"/>
        <v>2315</v>
      </c>
      <c r="L64" s="36">
        <f>SUM(H64)</f>
        <v>16351539.48</v>
      </c>
      <c r="M64" s="37">
        <f t="shared" si="2"/>
        <v>0</v>
      </c>
      <c r="T64" s="86"/>
      <c r="U64" s="86"/>
      <c r="V64" s="86"/>
      <c r="W64" s="87"/>
    </row>
    <row r="65" spans="1:23" s="23" customFormat="1" ht="16.149999999999999" customHeight="1">
      <c r="A65" s="32"/>
      <c r="B65" s="32"/>
      <c r="C65" s="106"/>
      <c r="D65" s="99" t="s">
        <v>62</v>
      </c>
      <c r="E65" s="100">
        <v>35625</v>
      </c>
      <c r="F65" s="100">
        <v>16662</v>
      </c>
      <c r="G65" s="100">
        <v>18963</v>
      </c>
      <c r="H65" s="101">
        <v>263081351.72999999</v>
      </c>
      <c r="I65" s="33"/>
      <c r="J65" s="34">
        <f t="shared" si="0"/>
        <v>0</v>
      </c>
      <c r="K65" s="35">
        <f t="shared" si="1"/>
        <v>35625</v>
      </c>
      <c r="L65" s="36">
        <f>SUM(H66:H68)</f>
        <v>263081351.73000002</v>
      </c>
      <c r="M65" s="37">
        <f t="shared" si="2"/>
        <v>0</v>
      </c>
      <c r="T65" s="86"/>
      <c r="U65" s="86"/>
      <c r="V65" s="86"/>
      <c r="W65" s="87"/>
    </row>
    <row r="66" spans="1:23" ht="16.149999999999999" customHeight="1">
      <c r="A66" s="32"/>
      <c r="B66" s="32"/>
      <c r="C66" s="107">
        <v>3</v>
      </c>
      <c r="D66" s="103" t="s">
        <v>63</v>
      </c>
      <c r="E66" s="104">
        <v>12347</v>
      </c>
      <c r="F66" s="104">
        <v>5688</v>
      </c>
      <c r="G66" s="104">
        <v>6659</v>
      </c>
      <c r="H66" s="105">
        <v>77717303.040000007</v>
      </c>
      <c r="I66" s="38"/>
      <c r="J66" s="34">
        <f t="shared" si="0"/>
        <v>0</v>
      </c>
      <c r="K66" s="35">
        <f t="shared" si="1"/>
        <v>12347</v>
      </c>
      <c r="M66" s="37"/>
      <c r="T66" s="88"/>
      <c r="U66" s="88"/>
      <c r="V66" s="88"/>
      <c r="W66" s="89"/>
    </row>
    <row r="67" spans="1:23" ht="16.149999999999999" customHeight="1">
      <c r="A67" s="32"/>
      <c r="B67" s="32"/>
      <c r="C67" s="107">
        <v>12</v>
      </c>
      <c r="D67" s="103" t="s">
        <v>64</v>
      </c>
      <c r="E67" s="104">
        <v>4504</v>
      </c>
      <c r="F67" s="104">
        <v>2093</v>
      </c>
      <c r="G67" s="104">
        <v>2411</v>
      </c>
      <c r="H67" s="105">
        <v>30944799.16</v>
      </c>
      <c r="I67" s="38"/>
      <c r="J67" s="34">
        <f t="shared" si="0"/>
        <v>0</v>
      </c>
      <c r="K67" s="35">
        <f t="shared" si="1"/>
        <v>4504</v>
      </c>
      <c r="M67" s="37"/>
      <c r="T67" s="88"/>
      <c r="U67" s="88"/>
      <c r="V67" s="88"/>
      <c r="W67" s="89"/>
    </row>
    <row r="68" spans="1:23" ht="16.149999999999999" customHeight="1">
      <c r="A68" s="32"/>
      <c r="B68" s="32"/>
      <c r="C68" s="107">
        <v>46</v>
      </c>
      <c r="D68" s="103" t="s">
        <v>65</v>
      </c>
      <c r="E68" s="104">
        <v>18774</v>
      </c>
      <c r="F68" s="104">
        <v>8881</v>
      </c>
      <c r="G68" s="104">
        <v>9893</v>
      </c>
      <c r="H68" s="105">
        <v>154419249.53</v>
      </c>
      <c r="I68" s="38"/>
      <c r="J68" s="34">
        <f t="shared" si="0"/>
        <v>0</v>
      </c>
      <c r="K68" s="35">
        <f t="shared" si="1"/>
        <v>18774</v>
      </c>
      <c r="M68" s="37"/>
      <c r="T68" s="88"/>
      <c r="U68" s="88"/>
      <c r="V68" s="88"/>
      <c r="W68" s="89"/>
    </row>
    <row r="69" spans="1:23" s="23" customFormat="1" ht="16.149999999999999" customHeight="1">
      <c r="A69" s="32"/>
      <c r="B69" s="32"/>
      <c r="C69" s="106"/>
      <c r="D69" s="99" t="s">
        <v>92</v>
      </c>
      <c r="E69" s="100">
        <v>15384</v>
      </c>
      <c r="F69" s="100">
        <v>7358</v>
      </c>
      <c r="G69" s="100">
        <v>8026</v>
      </c>
      <c r="H69" s="101">
        <v>134140419.92</v>
      </c>
      <c r="I69" s="33"/>
      <c r="J69" s="34">
        <f t="shared" si="0"/>
        <v>0</v>
      </c>
      <c r="K69" s="35">
        <f t="shared" si="1"/>
        <v>15384</v>
      </c>
      <c r="L69" s="36">
        <f>SUM(H70:H72)</f>
        <v>134140419.91999999</v>
      </c>
      <c r="M69" s="37">
        <f t="shared" si="2"/>
        <v>0</v>
      </c>
      <c r="T69" s="86"/>
      <c r="U69" s="86"/>
      <c r="V69" s="86"/>
      <c r="W69" s="87"/>
    </row>
    <row r="70" spans="1:23" ht="16.149999999999999" customHeight="1">
      <c r="A70" s="32"/>
      <c r="B70" s="32"/>
      <c r="C70" s="107">
        <v>1</v>
      </c>
      <c r="D70" s="103" t="s">
        <v>104</v>
      </c>
      <c r="E70" s="104">
        <v>2396</v>
      </c>
      <c r="F70" s="104">
        <v>1100</v>
      </c>
      <c r="G70" s="104">
        <v>1296</v>
      </c>
      <c r="H70" s="105">
        <v>20667383.609999999</v>
      </c>
      <c r="I70" s="38"/>
      <c r="J70" s="34">
        <f t="shared" si="0"/>
        <v>0</v>
      </c>
      <c r="K70" s="35">
        <f t="shared" si="1"/>
        <v>2396</v>
      </c>
      <c r="M70" s="37"/>
      <c r="T70" s="88"/>
      <c r="U70" s="88"/>
      <c r="V70" s="88"/>
      <c r="W70" s="89"/>
    </row>
    <row r="71" spans="1:23" ht="16.149999999999999" customHeight="1">
      <c r="A71" s="32"/>
      <c r="B71" s="32"/>
      <c r="C71" s="107">
        <v>20</v>
      </c>
      <c r="D71" s="103" t="s">
        <v>105</v>
      </c>
      <c r="E71" s="104">
        <v>5475</v>
      </c>
      <c r="F71" s="104">
        <v>2635</v>
      </c>
      <c r="G71" s="104">
        <v>2840</v>
      </c>
      <c r="H71" s="105">
        <v>44631252.619999997</v>
      </c>
      <c r="I71" s="38"/>
      <c r="J71" s="34">
        <f t="shared" si="0"/>
        <v>0</v>
      </c>
      <c r="K71" s="35">
        <f t="shared" si="1"/>
        <v>5475</v>
      </c>
      <c r="M71" s="37"/>
      <c r="T71" s="88"/>
      <c r="U71" s="88"/>
      <c r="V71" s="88"/>
      <c r="W71" s="89"/>
    </row>
    <row r="72" spans="1:23" ht="16.149999999999999" customHeight="1">
      <c r="A72" s="32"/>
      <c r="B72" s="32"/>
      <c r="C72" s="107">
        <v>48</v>
      </c>
      <c r="D72" s="103" t="s">
        <v>106</v>
      </c>
      <c r="E72" s="104">
        <v>7513</v>
      </c>
      <c r="F72" s="104">
        <v>3623</v>
      </c>
      <c r="G72" s="104">
        <v>3890</v>
      </c>
      <c r="H72" s="105">
        <v>68841783.689999998</v>
      </c>
      <c r="I72" s="38"/>
      <c r="J72" s="34">
        <f t="shared" si="0"/>
        <v>0</v>
      </c>
      <c r="K72" s="35">
        <f t="shared" si="1"/>
        <v>7513</v>
      </c>
      <c r="M72" s="37"/>
      <c r="N72" s="40"/>
      <c r="T72" s="88"/>
      <c r="U72" s="88"/>
      <c r="V72" s="88"/>
      <c r="W72" s="89"/>
    </row>
    <row r="73" spans="1:23" s="23" customFormat="1" ht="16.149999999999999" customHeight="1">
      <c r="A73" s="32"/>
      <c r="B73" s="32"/>
      <c r="C73" s="106">
        <v>51</v>
      </c>
      <c r="D73" s="99" t="s">
        <v>66</v>
      </c>
      <c r="E73" s="100">
        <v>436</v>
      </c>
      <c r="F73" s="100">
        <v>198</v>
      </c>
      <c r="G73" s="100">
        <v>238</v>
      </c>
      <c r="H73" s="101">
        <v>2768988.3</v>
      </c>
      <c r="I73" s="33"/>
      <c r="J73" s="34">
        <f t="shared" si="0"/>
        <v>0</v>
      </c>
      <c r="K73" s="35">
        <f t="shared" si="1"/>
        <v>436</v>
      </c>
      <c r="L73" s="36">
        <f>SUM(H73)</f>
        <v>2768988.3</v>
      </c>
      <c r="M73" s="37">
        <f t="shared" si="2"/>
        <v>0</v>
      </c>
      <c r="T73" s="86"/>
      <c r="U73" s="86"/>
      <c r="V73" s="86"/>
      <c r="W73" s="87"/>
    </row>
    <row r="74" spans="1:23" s="23" customFormat="1" ht="16.149999999999999" customHeight="1">
      <c r="A74" s="32"/>
      <c r="B74" s="32"/>
      <c r="C74" s="106">
        <v>52</v>
      </c>
      <c r="D74" s="99" t="s">
        <v>67</v>
      </c>
      <c r="E74" s="100">
        <v>657</v>
      </c>
      <c r="F74" s="100">
        <v>311</v>
      </c>
      <c r="G74" s="100">
        <v>346</v>
      </c>
      <c r="H74" s="101">
        <v>4063294.8</v>
      </c>
      <c r="I74" s="33"/>
      <c r="J74" s="34">
        <f t="shared" si="0"/>
        <v>0</v>
      </c>
      <c r="K74" s="35">
        <f t="shared" si="1"/>
        <v>657</v>
      </c>
      <c r="L74" s="36">
        <f>SUM(H74)</f>
        <v>4063294.8</v>
      </c>
      <c r="M74" s="37">
        <f t="shared" si="2"/>
        <v>0</v>
      </c>
      <c r="T74" s="86"/>
      <c r="U74" s="86"/>
      <c r="V74" s="86"/>
      <c r="W74" s="87"/>
    </row>
    <row r="75" spans="1:23" ht="18.600000000000001" customHeight="1">
      <c r="A75" s="32"/>
      <c r="B75" s="32"/>
      <c r="C75" s="109"/>
      <c r="D75" s="109" t="s">
        <v>8</v>
      </c>
      <c r="E75" s="110">
        <v>347069</v>
      </c>
      <c r="F75" s="110">
        <v>164180</v>
      </c>
      <c r="G75" s="110">
        <v>182889</v>
      </c>
      <c r="H75" s="111">
        <v>2546496551.0900002</v>
      </c>
      <c r="I75" s="33"/>
      <c r="J75" s="34">
        <f t="shared" si="0"/>
        <v>0</v>
      </c>
      <c r="K75" s="35">
        <f t="shared" si="1"/>
        <v>347069</v>
      </c>
      <c r="L75" s="40">
        <f>SUM(L13:L74)</f>
        <v>2546496551.0900002</v>
      </c>
      <c r="M75" s="37">
        <f t="shared" si="2"/>
        <v>0</v>
      </c>
      <c r="T75" s="86"/>
      <c r="U75" s="86"/>
      <c r="V75" s="86"/>
      <c r="W75" s="87"/>
    </row>
    <row r="76" spans="1:23" ht="19.7" customHeight="1">
      <c r="A76" s="32"/>
      <c r="B76" s="32"/>
      <c r="C76" s="112" t="s">
        <v>9</v>
      </c>
      <c r="D76" s="113"/>
      <c r="E76" s="113"/>
      <c r="F76" s="113"/>
      <c r="G76" s="114"/>
      <c r="H76" s="114"/>
      <c r="I76" s="41"/>
      <c r="J76" s="42"/>
    </row>
    <row r="77" spans="1:23" ht="19.7" customHeight="1">
      <c r="C77" s="143" t="s">
        <v>10</v>
      </c>
      <c r="D77" s="143"/>
      <c r="E77" s="143"/>
      <c r="F77" s="143"/>
      <c r="G77" s="143"/>
      <c r="H77" s="143"/>
      <c r="I77" s="43"/>
      <c r="J77" s="44"/>
    </row>
    <row r="78" spans="1:23" ht="19.7" customHeight="1">
      <c r="C78" s="143"/>
      <c r="D78" s="143"/>
      <c r="E78" s="143"/>
      <c r="F78" s="143"/>
      <c r="G78" s="143"/>
      <c r="H78" s="143"/>
      <c r="I78" s="43"/>
      <c r="J78" s="44"/>
    </row>
    <row r="79" spans="1:23">
      <c r="E79" s="45"/>
      <c r="F79" s="45"/>
      <c r="G79" s="46"/>
      <c r="H79" s="46"/>
      <c r="I79" s="46"/>
    </row>
    <row r="80" spans="1:23" hidden="1"/>
    <row r="81" spans="5:10" hidden="1">
      <c r="E81" s="47">
        <f t="shared" ref="E81:H81" si="3">E74+E73+E69+E65+E64+E63+E62+E61+E56+E53+E48+E42+E32+E31+E28+E27+E26+E22+E13</f>
        <v>347069</v>
      </c>
      <c r="F81" s="47">
        <f t="shared" si="3"/>
        <v>164180</v>
      </c>
      <c r="G81" s="47">
        <f t="shared" si="3"/>
        <v>182889</v>
      </c>
      <c r="H81" s="47">
        <f t="shared" si="3"/>
        <v>2546496551.0900002</v>
      </c>
      <c r="I81" s="47"/>
      <c r="J81" s="42"/>
    </row>
    <row r="82" spans="5:10" hidden="1">
      <c r="G82" s="48"/>
      <c r="H82" s="48"/>
      <c r="I82" s="48"/>
    </row>
    <row r="83" spans="5:10" hidden="1"/>
  </sheetData>
  <mergeCells count="10">
    <mergeCell ref="C77:H78"/>
    <mergeCell ref="C11:C12"/>
    <mergeCell ref="D6:H6"/>
    <mergeCell ref="D7:H7"/>
    <mergeCell ref="E10:G10"/>
    <mergeCell ref="E11:E12"/>
    <mergeCell ref="F11:F12"/>
    <mergeCell ref="G11:G12"/>
    <mergeCell ref="H11:H12"/>
    <mergeCell ref="D11:D12"/>
  </mergeCells>
  <conditionalFormatting sqref="E81:J81">
    <cfRule type="cellIs" dxfId="3"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159"/>
  <sheetViews>
    <sheetView showGridLines="0" showRowColHeaders="0" zoomScaleNormal="100" workbookViewId="0">
      <pane ySplit="3" topLeftCell="A21" activePane="bottomLeft" state="frozen"/>
      <selection activeCell="C25" sqref="C25"/>
      <selection pane="bottomLeft" activeCell="Q14" sqref="Q14"/>
    </sheetView>
  </sheetViews>
  <sheetFormatPr baseColWidth="10" defaultColWidth="11.42578125" defaultRowHeight="12.75"/>
  <cols>
    <col min="1" max="1" width="24" style="11" customWidth="1"/>
    <col min="2" max="2" width="11.42578125" style="11"/>
    <col min="3" max="3" width="29.140625" style="11" customWidth="1"/>
    <col min="4" max="4" width="11.42578125" style="11"/>
    <col min="5" max="5" width="5.42578125" style="11" customWidth="1"/>
    <col min="6" max="6" width="13.140625" style="11" customWidth="1"/>
    <col min="7" max="7" width="0.5703125" style="11" customWidth="1"/>
    <col min="8" max="8" width="11.42578125" style="11" hidden="1" customWidth="1"/>
    <col min="9" max="9" width="17.42578125" style="11" hidden="1" customWidth="1"/>
    <col min="10" max="11" width="14.42578125" style="11" hidden="1" customWidth="1"/>
    <col min="12" max="14" width="11.5703125" style="11" hidden="1" customWidth="1"/>
    <col min="15" max="15" width="0" style="11" hidden="1" customWidth="1"/>
    <col min="16" max="16384" width="11.42578125" style="11"/>
  </cols>
  <sheetData>
    <row r="1" spans="1:16" ht="18.75" customHeight="1">
      <c r="A1" s="145" t="s">
        <v>4</v>
      </c>
      <c r="B1" s="145"/>
      <c r="C1" s="145"/>
      <c r="D1" s="145"/>
      <c r="E1" s="145"/>
      <c r="F1" s="145"/>
      <c r="G1" s="145"/>
      <c r="H1" s="145"/>
      <c r="I1" s="145"/>
      <c r="J1" s="145"/>
      <c r="K1" s="145"/>
      <c r="L1" s="145"/>
      <c r="M1" s="145"/>
      <c r="N1" s="145"/>
      <c r="O1" s="145"/>
      <c r="P1" s="145"/>
    </row>
    <row r="2" spans="1:16" ht="20.100000000000001" customHeight="1">
      <c r="A2" s="147" t="s">
        <v>111</v>
      </c>
      <c r="B2" s="147"/>
      <c r="C2" s="147"/>
      <c r="D2" s="147"/>
      <c r="E2" s="147"/>
      <c r="F2" s="147"/>
      <c r="G2" s="147"/>
      <c r="H2" s="147"/>
      <c r="I2" s="147"/>
      <c r="J2" s="147"/>
      <c r="K2" s="147"/>
      <c r="L2" s="147"/>
      <c r="M2" s="147"/>
      <c r="N2" s="147"/>
      <c r="O2" s="147"/>
      <c r="P2" s="147"/>
    </row>
    <row r="3" spans="1:16" s="61" customFormat="1" ht="21.4" customHeight="1">
      <c r="A3" s="147" t="s">
        <v>11</v>
      </c>
      <c r="B3" s="147"/>
      <c r="C3" s="147"/>
      <c r="D3" s="147"/>
      <c r="E3" s="147"/>
      <c r="F3" s="147"/>
      <c r="G3" s="147"/>
      <c r="H3" s="147"/>
      <c r="I3" s="147"/>
      <c r="J3" s="147"/>
      <c r="K3" s="147"/>
      <c r="L3" s="147"/>
      <c r="M3" s="147"/>
      <c r="N3" s="147"/>
      <c r="O3" s="147"/>
      <c r="P3" s="147"/>
    </row>
    <row r="4" spans="1:16" ht="23.25" customHeight="1">
      <c r="A4" s="62"/>
      <c r="B4" s="63"/>
      <c r="C4" s="147"/>
      <c r="D4" s="147"/>
      <c r="E4" s="147"/>
      <c r="F4" s="147"/>
      <c r="G4" s="148"/>
    </row>
    <row r="5" spans="1:16" ht="15" customHeight="1">
      <c r="I5" s="64"/>
      <c r="J5" s="64"/>
    </row>
    <row r="6" spans="1:16" ht="20.25" customHeight="1">
      <c r="I6" s="65"/>
      <c r="J6" s="66"/>
      <c r="K6" s="67"/>
      <c r="L6" s="67"/>
    </row>
    <row r="7" spans="1:16" ht="20.25" customHeight="1">
      <c r="A7" s="97" t="str">
        <f>'Totales y gasto'!$D$13</f>
        <v>Andalucía</v>
      </c>
      <c r="B7" s="45">
        <f>'Totales y gasto'!$E$13</f>
        <v>64578</v>
      </c>
      <c r="I7" s="68"/>
      <c r="J7" s="69"/>
      <c r="K7" s="69"/>
      <c r="L7" s="69"/>
    </row>
    <row r="8" spans="1:16" ht="20.25" customHeight="1">
      <c r="A8" s="97" t="str">
        <f>'Totales y gasto'!$D$22</f>
        <v>Aragón</v>
      </c>
      <c r="B8" s="45">
        <f>'Totales y gasto'!$E$22</f>
        <v>10035</v>
      </c>
      <c r="I8" s="68"/>
      <c r="J8" s="69"/>
      <c r="K8" s="69"/>
      <c r="L8" s="69"/>
    </row>
    <row r="9" spans="1:16" ht="20.25" customHeight="1">
      <c r="A9" s="97" t="str">
        <f>'Totales y gasto'!$D$26</f>
        <v>Asturias</v>
      </c>
      <c r="B9" s="45">
        <f>'Totales y gasto'!$E$26</f>
        <v>4916</v>
      </c>
      <c r="I9" s="68"/>
      <c r="J9" s="69"/>
      <c r="K9" s="69"/>
      <c r="L9" s="69"/>
    </row>
    <row r="10" spans="1:16" ht="20.25" customHeight="1">
      <c r="A10" s="97" t="str">
        <f>'Totales y gasto'!$D$27</f>
        <v>Baleares</v>
      </c>
      <c r="B10" s="45">
        <f>'Totales y gasto'!$E$27</f>
        <v>9387</v>
      </c>
      <c r="I10" s="68"/>
      <c r="J10" s="69"/>
      <c r="K10" s="69"/>
      <c r="L10" s="69"/>
    </row>
    <row r="11" spans="1:16" ht="20.25" customHeight="1">
      <c r="A11" s="97" t="str">
        <f>'Totales y gasto'!$D$28</f>
        <v>Canarias</v>
      </c>
      <c r="B11" s="45">
        <f>'Totales y gasto'!$E$28</f>
        <v>12199</v>
      </c>
      <c r="I11" s="68"/>
      <c r="J11" s="69"/>
      <c r="K11" s="69"/>
      <c r="L11" s="69"/>
    </row>
    <row r="12" spans="1:16" ht="20.25" customHeight="1">
      <c r="A12" s="97" t="str">
        <f>'Totales y gasto'!$D$31</f>
        <v>Cantabria</v>
      </c>
      <c r="B12" s="45">
        <f>'Totales y gasto'!$E$31</f>
        <v>3403</v>
      </c>
      <c r="I12" s="68"/>
      <c r="J12" s="69"/>
      <c r="K12" s="69"/>
      <c r="L12" s="69"/>
    </row>
    <row r="13" spans="1:16" ht="20.25" customHeight="1">
      <c r="A13" s="97" t="str">
        <f>'Totales y gasto'!$D$32</f>
        <v>Castilla y León</v>
      </c>
      <c r="B13" s="45">
        <f>'Totales y gasto'!$E$32</f>
        <v>14524</v>
      </c>
      <c r="I13" s="68"/>
      <c r="J13" s="69"/>
      <c r="K13" s="69"/>
      <c r="L13" s="69"/>
    </row>
    <row r="14" spans="1:16" ht="20.25" customHeight="1">
      <c r="A14" s="97" t="str">
        <f>'Totales y gasto'!$D$42</f>
        <v>Castilla-La Mancha</v>
      </c>
      <c r="B14" s="45">
        <f>'Totales y gasto'!$E$42</f>
        <v>15153</v>
      </c>
      <c r="I14" s="68"/>
      <c r="J14" s="69"/>
      <c r="K14" s="69"/>
      <c r="L14" s="69"/>
    </row>
    <row r="15" spans="1:16" ht="20.25" customHeight="1">
      <c r="A15" s="97" t="str">
        <f>'Totales y gasto'!$D$48</f>
        <v>Cataluña</v>
      </c>
      <c r="B15" s="45">
        <f>'Totales y gasto'!$E$48</f>
        <v>61254</v>
      </c>
      <c r="I15" s="68"/>
      <c r="J15" s="69"/>
      <c r="K15" s="69"/>
      <c r="L15" s="69"/>
    </row>
    <row r="16" spans="1:16" ht="20.25" customHeight="1">
      <c r="A16" s="97" t="str">
        <f>'Totales y gasto'!$D$53</f>
        <v>Extremadura</v>
      </c>
      <c r="B16" s="45">
        <f>'Totales y gasto'!$E$53</f>
        <v>7882</v>
      </c>
      <c r="I16" s="68"/>
      <c r="J16" s="69"/>
      <c r="K16" s="69"/>
      <c r="L16" s="69"/>
    </row>
    <row r="17" spans="1:12" ht="20.25" customHeight="1">
      <c r="A17" s="97" t="str">
        <f>'Totales y gasto'!$D$56</f>
        <v>Galicia</v>
      </c>
      <c r="B17" s="45">
        <f>'Totales y gasto'!$E$56</f>
        <v>15716</v>
      </c>
      <c r="I17" s="68"/>
      <c r="J17" s="69"/>
      <c r="K17" s="69"/>
      <c r="L17" s="69"/>
    </row>
    <row r="18" spans="1:12" ht="20.25" customHeight="1">
      <c r="A18" s="97" t="str">
        <f>'Totales y gasto'!$D$61</f>
        <v>Madrid</v>
      </c>
      <c r="B18" s="45">
        <f>'Totales y gasto'!$E$61</f>
        <v>55277</v>
      </c>
      <c r="I18" s="68"/>
      <c r="J18" s="69"/>
      <c r="K18" s="69"/>
      <c r="L18" s="69"/>
    </row>
    <row r="19" spans="1:12" ht="20.25" customHeight="1">
      <c r="A19" s="97" t="str">
        <f>'Totales y gasto'!$D$62</f>
        <v>Murcia</v>
      </c>
      <c r="B19" s="45">
        <f>'Totales y gasto'!$E$62</f>
        <v>13420</v>
      </c>
      <c r="I19" s="68"/>
      <c r="J19" s="69"/>
      <c r="K19" s="69"/>
      <c r="L19" s="69"/>
    </row>
    <row r="20" spans="1:12" ht="20.25" customHeight="1">
      <c r="A20" s="97" t="str">
        <f>'Totales y gasto'!$D$63</f>
        <v>Navarra</v>
      </c>
      <c r="B20" s="45">
        <f>'Totales y gasto'!$E$63</f>
        <v>4908</v>
      </c>
      <c r="I20" s="68"/>
      <c r="J20" s="69"/>
      <c r="K20" s="69"/>
      <c r="L20" s="69"/>
    </row>
    <row r="21" spans="1:12" ht="20.25" customHeight="1">
      <c r="A21" s="97" t="str">
        <f>'Totales y gasto'!$D$64</f>
        <v>La Rioja</v>
      </c>
      <c r="B21" s="45">
        <f>'Totales y gasto'!$E$64</f>
        <v>2315</v>
      </c>
      <c r="I21" s="68"/>
      <c r="J21" s="69"/>
      <c r="K21" s="69"/>
      <c r="L21" s="69"/>
    </row>
    <row r="22" spans="1:12" ht="20.25" customHeight="1">
      <c r="A22" s="97" t="str">
        <f>'Totales y gasto'!$D$65</f>
        <v>Com. Valenciana</v>
      </c>
      <c r="B22" s="45">
        <f>'Totales y gasto'!$E$65</f>
        <v>35625</v>
      </c>
      <c r="I22" s="68"/>
      <c r="J22" s="69"/>
      <c r="K22" s="69"/>
      <c r="L22" s="69"/>
    </row>
    <row r="23" spans="1:12" ht="20.25" customHeight="1">
      <c r="A23" s="97" t="str">
        <f>'Totales y gasto'!$D$69</f>
        <v>País Vasco</v>
      </c>
      <c r="B23" s="45">
        <f>'Totales y gasto'!$E$69</f>
        <v>15384</v>
      </c>
      <c r="I23" s="68"/>
      <c r="J23" s="69"/>
      <c r="K23" s="69"/>
      <c r="L23" s="69"/>
    </row>
    <row r="24" spans="1:12" ht="20.25" customHeight="1">
      <c r="A24" s="97" t="str">
        <f>'Totales y gasto'!$D$73</f>
        <v>Ceuta</v>
      </c>
      <c r="B24" s="45">
        <f>'Totales y gasto'!$E$73</f>
        <v>436</v>
      </c>
      <c r="I24" s="68"/>
      <c r="J24" s="69"/>
      <c r="K24" s="69"/>
      <c r="L24" s="69"/>
    </row>
    <row r="25" spans="1:12" ht="20.25" customHeight="1">
      <c r="A25" s="97" t="str">
        <f>'Totales y gasto'!$D$74</f>
        <v>Melilla</v>
      </c>
      <c r="B25" s="45">
        <f>'Totales y gasto'!$E$74</f>
        <v>657</v>
      </c>
      <c r="I25" s="68"/>
      <c r="J25" s="69"/>
      <c r="K25" s="69"/>
      <c r="L25" s="69"/>
    </row>
    <row r="26" spans="1:12" ht="20.25" customHeight="1">
      <c r="I26" s="70"/>
      <c r="J26" s="71"/>
      <c r="K26" s="71"/>
      <c r="L26" s="71"/>
    </row>
    <row r="27" spans="1:12" ht="20.25" customHeight="1">
      <c r="B27" s="45">
        <f>'Totales y gasto'!$E$75</f>
        <v>347069</v>
      </c>
    </row>
    <row r="28" spans="1:12" ht="20.25" customHeight="1">
      <c r="J28" s="59"/>
      <c r="K28" s="59"/>
      <c r="L28" s="59"/>
    </row>
    <row r="29" spans="1:12" ht="20.25" customHeight="1"/>
    <row r="30" spans="1:12" ht="20.25" customHeight="1"/>
    <row r="31" spans="1:12" ht="20.25" customHeight="1"/>
    <row r="32" spans="1:12" ht="20.25" customHeight="1"/>
    <row r="33" spans="1:16" ht="20.25" customHeight="1"/>
    <row r="36" spans="1:16" s="12" customFormat="1" ht="21.75" customHeight="1">
      <c r="B36" s="72" t="s">
        <v>8</v>
      </c>
      <c r="C36" s="73">
        <f>B27</f>
        <v>347069</v>
      </c>
      <c r="D36" s="11"/>
      <c r="F36" s="11"/>
    </row>
    <row r="37" spans="1:16" ht="19.7" customHeight="1">
      <c r="D37" s="41"/>
      <c r="E37" s="41"/>
      <c r="F37" s="41"/>
      <c r="G37" s="42"/>
    </row>
    <row r="38" spans="1:16" s="61" customFormat="1" ht="19.7" customHeight="1">
      <c r="A38" s="14" t="s">
        <v>9</v>
      </c>
      <c r="B38" s="14"/>
      <c r="C38" s="14"/>
      <c r="D38" s="74"/>
      <c r="E38" s="74"/>
      <c r="F38" s="74"/>
      <c r="G38" s="75"/>
    </row>
    <row r="39" spans="1:16" s="61" customFormat="1" ht="19.7" customHeight="1">
      <c r="A39" s="153" t="s">
        <v>10</v>
      </c>
      <c r="B39" s="153"/>
      <c r="C39" s="153"/>
      <c r="D39" s="153"/>
      <c r="E39" s="153"/>
      <c r="F39" s="153"/>
      <c r="G39" s="153"/>
      <c r="H39" s="153"/>
      <c r="I39" s="153"/>
      <c r="J39" s="153"/>
      <c r="K39" s="153"/>
      <c r="L39" s="153"/>
      <c r="M39" s="153"/>
      <c r="N39" s="153"/>
      <c r="O39" s="153"/>
      <c r="P39" s="153"/>
    </row>
    <row r="40" spans="1:16" s="61" customFormat="1" ht="19.7" customHeight="1">
      <c r="A40" s="153"/>
      <c r="B40" s="153"/>
      <c r="C40" s="153"/>
      <c r="D40" s="153"/>
      <c r="E40" s="153"/>
      <c r="F40" s="153"/>
      <c r="G40" s="153"/>
      <c r="H40" s="153"/>
      <c r="I40" s="153"/>
      <c r="J40" s="153"/>
      <c r="K40" s="153"/>
      <c r="L40" s="153"/>
      <c r="M40" s="153"/>
      <c r="N40" s="153"/>
      <c r="O40" s="153"/>
      <c r="P40" s="153"/>
    </row>
    <row r="41" spans="1:16" s="61" customFormat="1" ht="15">
      <c r="A41" s="14"/>
      <c r="B41" s="14"/>
      <c r="C41" s="14"/>
      <c r="D41" s="14"/>
      <c r="E41" s="14"/>
      <c r="F41" s="14"/>
      <c r="G41" s="14"/>
    </row>
    <row r="42" spans="1:16" ht="19.7" customHeight="1">
      <c r="A42" s="154"/>
      <c r="B42" s="154"/>
      <c r="C42" s="154"/>
      <c r="D42" s="154"/>
      <c r="E42" s="154"/>
      <c r="F42" s="154"/>
      <c r="G42" s="44"/>
    </row>
    <row r="43" spans="1:16" ht="19.7" customHeight="1">
      <c r="A43" s="154"/>
      <c r="B43" s="154"/>
      <c r="C43" s="154"/>
      <c r="D43" s="154"/>
      <c r="E43" s="154"/>
      <c r="F43" s="154"/>
      <c r="G43" s="44"/>
    </row>
    <row r="159" spans="3:3" ht="42">
      <c r="C159" s="76"/>
    </row>
  </sheetData>
  <mergeCells count="6">
    <mergeCell ref="A1:P1"/>
    <mergeCell ref="A2:P2"/>
    <mergeCell ref="A3:P3"/>
    <mergeCell ref="A39:P40"/>
    <mergeCell ref="A42:F43"/>
    <mergeCell ref="C4:G4"/>
  </mergeCells>
  <conditionalFormatting sqref="J28:L28">
    <cfRule type="cellIs" dxfId="2" priority="1" operator="equal">
      <formula>J26</formula>
    </cfRule>
  </conditionalFormatting>
  <printOptions horizontalCentered="1" verticalCentered="1"/>
  <pageMargins left="0.39370078740157483" right="0.39370078740157483" top="0.39370078740157483" bottom="0.78740157480314965" header="0.31496062992125984" footer="0.31496062992125984"/>
  <pageSetup paperSize="9" scale="97"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E044A-7AD2-4E61-A6D3-DB17AF1321E5}">
  <sheetPr>
    <pageSetUpPr fitToPage="1"/>
  </sheetPr>
  <dimension ref="A1:T89"/>
  <sheetViews>
    <sheetView showGridLines="0" showRowColHeaders="0" topLeftCell="A4" zoomScale="90" zoomScaleNormal="90" workbookViewId="0">
      <pane ySplit="6" topLeftCell="A45" activePane="bottomLeft" state="frozen"/>
      <selection activeCell="C25" sqref="C25"/>
      <selection pane="bottomLeft" activeCell="L31" sqref="L31"/>
    </sheetView>
  </sheetViews>
  <sheetFormatPr baseColWidth="10" defaultColWidth="11.42578125" defaultRowHeight="12.75"/>
  <cols>
    <col min="1" max="1" width="16.5703125" style="11" hidden="1" customWidth="1"/>
    <col min="2" max="2" width="1.5703125" style="11" customWidth="1"/>
    <col min="3" max="3" width="7.28515625" style="11" customWidth="1"/>
    <col min="4" max="4" width="25.5703125" style="11" customWidth="1"/>
    <col min="5" max="8" width="22.7109375" style="11" customWidth="1"/>
    <col min="9" max="9" width="11.42578125" style="11"/>
    <col min="10" max="10" width="14" style="11" customWidth="1"/>
    <col min="11" max="12" width="11.42578125" style="11"/>
    <col min="13" max="13" width="11.42578125" style="11" customWidth="1"/>
    <col min="14" max="16384" width="11.42578125" style="11"/>
  </cols>
  <sheetData>
    <row r="1" spans="1:20" ht="15.75" hidden="1" customHeight="1"/>
    <row r="2" spans="1:20" ht="15.75" hidden="1" customHeight="1"/>
    <row r="3" spans="1:20" hidden="1"/>
    <row r="4" spans="1:20" s="49" customFormat="1" ht="18.95" customHeight="1">
      <c r="C4" s="159" t="s">
        <v>112</v>
      </c>
      <c r="D4" s="159"/>
      <c r="E4" s="159"/>
      <c r="F4" s="159"/>
      <c r="G4" s="159"/>
      <c r="H4" s="159"/>
      <c r="I4" s="50"/>
    </row>
    <row r="5" spans="1:20" s="49" customFormat="1" ht="19.7" customHeight="1">
      <c r="C5" s="161" t="s">
        <v>113</v>
      </c>
      <c r="D5" s="161"/>
      <c r="E5" s="161"/>
      <c r="F5" s="161"/>
      <c r="G5" s="161"/>
      <c r="H5" s="161"/>
      <c r="I5" s="51"/>
    </row>
    <row r="6" spans="1:20" ht="18.600000000000001" customHeight="1">
      <c r="D6" s="162" t="s">
        <v>135</v>
      </c>
      <c r="E6" s="148"/>
      <c r="F6" s="148"/>
      <c r="G6" s="148"/>
      <c r="H6" s="148"/>
      <c r="I6" s="52"/>
    </row>
    <row r="7" spans="1:20" ht="13.5" customHeight="1">
      <c r="E7" s="53"/>
      <c r="F7" s="53"/>
      <c r="G7" s="53"/>
      <c r="H7" s="53"/>
    </row>
    <row r="8" spans="1:20" s="23" customFormat="1" ht="24.75" customHeight="1">
      <c r="C8" s="144" t="s">
        <v>94</v>
      </c>
      <c r="D8" s="164" t="s">
        <v>108</v>
      </c>
      <c r="E8" s="152" t="s">
        <v>12</v>
      </c>
      <c r="F8" s="163"/>
      <c r="G8" s="152" t="s">
        <v>13</v>
      </c>
      <c r="H8" s="163"/>
    </row>
    <row r="9" spans="1:20" s="54" customFormat="1" ht="40.9" customHeight="1">
      <c r="C9" s="144"/>
      <c r="D9" s="165"/>
      <c r="E9" s="140" t="s">
        <v>114</v>
      </c>
      <c r="F9" s="140" t="s">
        <v>14</v>
      </c>
      <c r="G9" s="140" t="s">
        <v>114</v>
      </c>
      <c r="H9" s="140" t="s">
        <v>14</v>
      </c>
    </row>
    <row r="10" spans="1:20" s="23" customFormat="1" ht="15.75" customHeight="1">
      <c r="A10" s="54"/>
      <c r="B10" s="54"/>
      <c r="C10" s="99"/>
      <c r="D10" s="115" t="s">
        <v>115</v>
      </c>
      <c r="E10" s="100">
        <v>30477</v>
      </c>
      <c r="F10" s="116">
        <v>109.99865472323391</v>
      </c>
      <c r="G10" s="100">
        <v>82</v>
      </c>
      <c r="H10" s="116">
        <v>43.158536585365852</v>
      </c>
      <c r="I10" s="35"/>
      <c r="J10" s="55"/>
      <c r="K10" s="32"/>
      <c r="L10" s="32"/>
      <c r="M10" s="32"/>
      <c r="N10" s="32"/>
    </row>
    <row r="11" spans="1:20" ht="15.75">
      <c r="A11" s="54"/>
      <c r="B11" s="54"/>
      <c r="C11" s="102">
        <v>4</v>
      </c>
      <c r="D11" s="117" t="s">
        <v>16</v>
      </c>
      <c r="E11" s="118">
        <v>3166</v>
      </c>
      <c r="F11" s="119">
        <v>110.18951358180669</v>
      </c>
      <c r="G11" s="118">
        <v>13</v>
      </c>
      <c r="H11" s="119">
        <v>41.769230769230766</v>
      </c>
      <c r="I11" s="45"/>
      <c r="J11" s="48"/>
      <c r="K11" s="32"/>
      <c r="L11" s="32"/>
      <c r="M11" s="32"/>
      <c r="N11" s="32"/>
    </row>
    <row r="12" spans="1:20" ht="15.75">
      <c r="A12" s="54"/>
      <c r="B12" s="54"/>
      <c r="C12" s="102">
        <v>11</v>
      </c>
      <c r="D12" s="117" t="s">
        <v>17</v>
      </c>
      <c r="E12" s="118">
        <v>3694</v>
      </c>
      <c r="F12" s="119">
        <v>109.94450460205739</v>
      </c>
      <c r="G12" s="118">
        <v>9</v>
      </c>
      <c r="H12" s="119">
        <v>45.111111111111114</v>
      </c>
      <c r="I12" s="45"/>
      <c r="J12" s="48"/>
      <c r="K12" s="32"/>
      <c r="L12" s="32"/>
      <c r="M12" s="32"/>
      <c r="N12" s="32"/>
    </row>
    <row r="13" spans="1:20" ht="15.75">
      <c r="A13" s="54"/>
      <c r="B13" s="54"/>
      <c r="C13" s="102">
        <v>14</v>
      </c>
      <c r="D13" s="117" t="s">
        <v>18</v>
      </c>
      <c r="E13" s="118">
        <v>3007</v>
      </c>
      <c r="F13" s="119">
        <v>109.29398071167276</v>
      </c>
      <c r="G13" s="118">
        <v>2</v>
      </c>
      <c r="H13" s="119">
        <v>42</v>
      </c>
      <c r="I13" s="45"/>
      <c r="J13" s="48"/>
      <c r="K13" s="90"/>
      <c r="L13" s="91"/>
      <c r="M13" s="90"/>
      <c r="N13" s="91"/>
      <c r="O13" s="90"/>
      <c r="P13" s="91"/>
      <c r="Q13" s="90"/>
      <c r="R13" s="91"/>
      <c r="S13" s="90"/>
      <c r="T13" s="91"/>
    </row>
    <row r="14" spans="1:20" ht="15.75">
      <c r="A14" s="54"/>
      <c r="B14" s="54"/>
      <c r="C14" s="102">
        <v>18</v>
      </c>
      <c r="D14" s="117" t="s">
        <v>19</v>
      </c>
      <c r="E14" s="118">
        <v>3337</v>
      </c>
      <c r="F14" s="119">
        <v>110.23224453101588</v>
      </c>
      <c r="G14" s="118">
        <v>15</v>
      </c>
      <c r="H14" s="119">
        <v>42</v>
      </c>
      <c r="I14" s="45"/>
      <c r="J14" s="48"/>
      <c r="K14" s="92"/>
      <c r="L14" s="93"/>
      <c r="M14" s="92"/>
      <c r="N14" s="93"/>
      <c r="O14" s="92"/>
      <c r="P14" s="93"/>
      <c r="Q14" s="92"/>
      <c r="R14" s="93"/>
      <c r="S14" s="92"/>
      <c r="T14" s="93"/>
    </row>
    <row r="15" spans="1:20" ht="15.75">
      <c r="A15" s="54"/>
      <c r="B15" s="54"/>
      <c r="C15" s="102">
        <v>21</v>
      </c>
      <c r="D15" s="117" t="s">
        <v>20</v>
      </c>
      <c r="E15" s="118">
        <v>2041</v>
      </c>
      <c r="F15" s="119">
        <v>110.85791278784909</v>
      </c>
      <c r="G15" s="118">
        <v>8</v>
      </c>
      <c r="H15" s="119">
        <v>43.75</v>
      </c>
      <c r="I15" s="45"/>
      <c r="J15" s="48"/>
      <c r="K15" s="92"/>
      <c r="L15" s="93"/>
      <c r="M15" s="92"/>
      <c r="N15" s="93"/>
      <c r="O15" s="92"/>
      <c r="P15" s="93"/>
      <c r="Q15" s="92"/>
      <c r="R15" s="93"/>
      <c r="S15" s="92"/>
      <c r="T15" s="93"/>
    </row>
    <row r="16" spans="1:20" ht="15.75">
      <c r="A16" s="54"/>
      <c r="B16" s="54"/>
      <c r="C16" s="102">
        <v>23</v>
      </c>
      <c r="D16" s="117" t="s">
        <v>21</v>
      </c>
      <c r="E16" s="118">
        <v>2141</v>
      </c>
      <c r="F16" s="119">
        <v>109.56468939747782</v>
      </c>
      <c r="G16" s="118">
        <v>10</v>
      </c>
      <c r="H16" s="119">
        <v>43.4</v>
      </c>
      <c r="I16" s="45"/>
      <c r="J16" s="48"/>
      <c r="K16" s="92"/>
      <c r="L16" s="93"/>
      <c r="M16" s="92"/>
      <c r="N16" s="93"/>
      <c r="O16" s="92"/>
      <c r="P16" s="93"/>
      <c r="Q16" s="92"/>
      <c r="R16" s="93"/>
      <c r="S16" s="92"/>
      <c r="T16" s="93"/>
    </row>
    <row r="17" spans="1:20" ht="15.75">
      <c r="A17" s="54"/>
      <c r="B17" s="54"/>
      <c r="C17" s="102">
        <v>29</v>
      </c>
      <c r="D17" s="117" t="s">
        <v>22</v>
      </c>
      <c r="E17" s="118">
        <v>5613</v>
      </c>
      <c r="F17" s="119">
        <v>109.62604667735614</v>
      </c>
      <c r="G17" s="118">
        <v>12</v>
      </c>
      <c r="H17" s="119">
        <v>43.166666666666664</v>
      </c>
      <c r="I17" s="45"/>
      <c r="J17" s="48"/>
      <c r="K17" s="92"/>
      <c r="L17" s="93"/>
      <c r="M17" s="92"/>
      <c r="N17" s="93"/>
      <c r="O17" s="92"/>
      <c r="P17" s="93"/>
      <c r="Q17" s="92"/>
      <c r="R17" s="93"/>
      <c r="S17" s="92"/>
      <c r="T17" s="93"/>
    </row>
    <row r="18" spans="1:20" ht="15.75">
      <c r="A18" s="54"/>
      <c r="B18" s="54"/>
      <c r="C18" s="102">
        <v>41</v>
      </c>
      <c r="D18" s="117" t="s">
        <v>23</v>
      </c>
      <c r="E18" s="118">
        <v>7478</v>
      </c>
      <c r="F18" s="119">
        <v>110.29312650441294</v>
      </c>
      <c r="G18" s="118">
        <v>13</v>
      </c>
      <c r="H18" s="119">
        <v>44.153846153846153</v>
      </c>
      <c r="I18" s="45"/>
      <c r="J18" s="48"/>
      <c r="K18" s="92"/>
      <c r="L18" s="93"/>
      <c r="M18" s="92"/>
      <c r="N18" s="93"/>
      <c r="O18" s="92"/>
      <c r="P18" s="93"/>
      <c r="Q18" s="92"/>
      <c r="R18" s="93"/>
      <c r="S18" s="92"/>
      <c r="T18" s="93"/>
    </row>
    <row r="19" spans="1:20" s="23" customFormat="1" ht="15.75">
      <c r="A19" s="54"/>
      <c r="B19" s="54"/>
      <c r="C19" s="106"/>
      <c r="D19" s="115" t="s">
        <v>116</v>
      </c>
      <c r="E19" s="100">
        <v>4405</v>
      </c>
      <c r="F19" s="116">
        <v>106.51350737797956</v>
      </c>
      <c r="G19" s="100">
        <v>3</v>
      </c>
      <c r="H19" s="116">
        <v>46.666666666666664</v>
      </c>
      <c r="I19" s="35"/>
      <c r="J19" s="55"/>
      <c r="K19" s="92"/>
      <c r="L19" s="93"/>
      <c r="M19" s="92"/>
      <c r="N19" s="93"/>
      <c r="O19" s="92"/>
      <c r="P19" s="93"/>
      <c r="Q19" s="92"/>
      <c r="R19" s="93"/>
      <c r="S19" s="92"/>
      <c r="T19" s="93"/>
    </row>
    <row r="20" spans="1:20" ht="15.75">
      <c r="A20" s="54"/>
      <c r="B20" s="54"/>
      <c r="C20" s="107">
        <v>22</v>
      </c>
      <c r="D20" s="117" t="s">
        <v>25</v>
      </c>
      <c r="E20" s="118">
        <v>739</v>
      </c>
      <c r="F20" s="119">
        <v>107.17997293640055</v>
      </c>
      <c r="G20" s="118">
        <v>2</v>
      </c>
      <c r="H20" s="119">
        <v>49</v>
      </c>
      <c r="I20" s="45"/>
      <c r="J20" s="48"/>
      <c r="K20" s="92"/>
      <c r="L20" s="93"/>
      <c r="M20" s="92"/>
      <c r="N20" s="93"/>
      <c r="O20" s="92"/>
      <c r="P20" s="93"/>
      <c r="Q20" s="92"/>
      <c r="R20" s="93"/>
      <c r="S20" s="92"/>
      <c r="T20" s="93"/>
    </row>
    <row r="21" spans="1:20" ht="15.75">
      <c r="A21" s="54"/>
      <c r="B21" s="54"/>
      <c r="C21" s="107">
        <v>44</v>
      </c>
      <c r="D21" s="117" t="s">
        <v>26</v>
      </c>
      <c r="E21" s="118">
        <v>450</v>
      </c>
      <c r="F21" s="119">
        <v>104.62</v>
      </c>
      <c r="G21" s="118"/>
      <c r="H21" s="119"/>
      <c r="I21" s="45"/>
      <c r="J21" s="48"/>
      <c r="K21" s="92"/>
      <c r="L21" s="93"/>
      <c r="M21" s="92"/>
      <c r="N21" s="93"/>
      <c r="O21" s="92"/>
      <c r="P21" s="93"/>
      <c r="Q21" s="92"/>
      <c r="R21" s="93"/>
      <c r="S21" s="92"/>
      <c r="T21" s="93"/>
    </row>
    <row r="22" spans="1:20" ht="15.75">
      <c r="A22" s="54"/>
      <c r="B22" s="54"/>
      <c r="C22" s="107">
        <v>50</v>
      </c>
      <c r="D22" s="117" t="s">
        <v>27</v>
      </c>
      <c r="E22" s="118">
        <v>3216</v>
      </c>
      <c r="F22" s="119">
        <v>106.62531094527363</v>
      </c>
      <c r="G22" s="118">
        <v>1</v>
      </c>
      <c r="H22" s="119">
        <v>42</v>
      </c>
      <c r="I22" s="45"/>
      <c r="J22" s="48"/>
      <c r="K22" s="90"/>
      <c r="L22" s="91"/>
      <c r="M22" s="90"/>
      <c r="N22" s="91"/>
      <c r="O22" s="90"/>
      <c r="P22" s="91"/>
      <c r="Q22" s="90"/>
      <c r="R22" s="91"/>
      <c r="S22" s="90"/>
      <c r="T22" s="91"/>
    </row>
    <row r="23" spans="1:20" s="23" customFormat="1" ht="15.75">
      <c r="A23" s="54"/>
      <c r="B23" s="54"/>
      <c r="C23" s="106">
        <v>33</v>
      </c>
      <c r="D23" s="115" t="s">
        <v>117</v>
      </c>
      <c r="E23" s="100">
        <v>2260</v>
      </c>
      <c r="F23" s="116">
        <v>107.07477876106195</v>
      </c>
      <c r="G23" s="100">
        <v>6</v>
      </c>
      <c r="H23" s="116">
        <v>42</v>
      </c>
      <c r="I23" s="35"/>
      <c r="J23" s="55"/>
      <c r="K23" s="92"/>
      <c r="L23" s="93"/>
      <c r="M23" s="92"/>
      <c r="N23" s="93"/>
      <c r="O23" s="92"/>
      <c r="P23" s="93"/>
      <c r="Q23" s="92"/>
      <c r="R23" s="93"/>
      <c r="S23" s="92"/>
      <c r="T23" s="93"/>
    </row>
    <row r="24" spans="1:20" s="23" customFormat="1" ht="15.75">
      <c r="A24" s="54"/>
      <c r="B24" s="54"/>
      <c r="C24" s="106">
        <v>7</v>
      </c>
      <c r="D24" s="115" t="s">
        <v>118</v>
      </c>
      <c r="E24" s="100">
        <v>4324</v>
      </c>
      <c r="F24" s="116">
        <v>107.01410730804811</v>
      </c>
      <c r="G24" s="100">
        <v>11</v>
      </c>
      <c r="H24" s="116">
        <v>43.272727272727273</v>
      </c>
      <c r="I24" s="35"/>
      <c r="J24" s="55"/>
      <c r="K24" s="92"/>
      <c r="L24" s="93"/>
      <c r="M24" s="92"/>
      <c r="N24" s="93"/>
      <c r="O24" s="92"/>
      <c r="P24" s="93"/>
      <c r="Q24" s="92"/>
      <c r="R24" s="93"/>
      <c r="S24" s="92"/>
      <c r="T24" s="93"/>
    </row>
    <row r="25" spans="1:20" s="23" customFormat="1" ht="15.75">
      <c r="A25" s="54"/>
      <c r="B25" s="54"/>
      <c r="C25" s="106"/>
      <c r="D25" s="115" t="s">
        <v>119</v>
      </c>
      <c r="E25" s="100">
        <v>5839</v>
      </c>
      <c r="F25" s="116">
        <v>110.82342866929268</v>
      </c>
      <c r="G25" s="100">
        <v>5</v>
      </c>
      <c r="H25" s="116">
        <v>44.8</v>
      </c>
      <c r="I25" s="35"/>
      <c r="J25" s="55"/>
      <c r="K25" s="92"/>
      <c r="L25" s="93"/>
      <c r="M25" s="92"/>
      <c r="N25" s="93"/>
      <c r="O25" s="92"/>
      <c r="P25" s="93"/>
      <c r="Q25" s="92"/>
      <c r="R25" s="93"/>
      <c r="S25" s="92"/>
      <c r="T25" s="93"/>
    </row>
    <row r="26" spans="1:20" ht="15.75">
      <c r="A26" s="54"/>
      <c r="B26" s="54"/>
      <c r="C26" s="107">
        <v>35</v>
      </c>
      <c r="D26" s="117" t="s">
        <v>31</v>
      </c>
      <c r="E26" s="118">
        <v>3126</v>
      </c>
      <c r="F26" s="119">
        <v>110.82213691618682</v>
      </c>
      <c r="G26" s="118">
        <v>2</v>
      </c>
      <c r="H26" s="119">
        <v>49</v>
      </c>
      <c r="I26" s="45"/>
      <c r="J26" s="48"/>
      <c r="K26" s="90"/>
      <c r="L26" s="91"/>
      <c r="M26" s="90"/>
      <c r="N26" s="91"/>
      <c r="O26" s="90"/>
      <c r="P26" s="91"/>
      <c r="Q26" s="90"/>
      <c r="R26" s="91"/>
      <c r="S26" s="90"/>
      <c r="T26" s="91"/>
    </row>
    <row r="27" spans="1:20" ht="15.75">
      <c r="A27" s="54"/>
      <c r="B27" s="54"/>
      <c r="C27" s="107">
        <v>38</v>
      </c>
      <c r="D27" s="117" t="s">
        <v>32</v>
      </c>
      <c r="E27" s="118">
        <v>2713</v>
      </c>
      <c r="F27" s="119">
        <v>110.82491706597862</v>
      </c>
      <c r="G27" s="118">
        <v>3</v>
      </c>
      <c r="H27" s="119">
        <v>42</v>
      </c>
      <c r="I27" s="45"/>
      <c r="J27" s="48"/>
      <c r="K27" s="90"/>
      <c r="L27" s="91"/>
      <c r="M27" s="90"/>
      <c r="N27" s="91"/>
      <c r="O27" s="90"/>
      <c r="P27" s="91"/>
      <c r="Q27" s="90"/>
      <c r="R27" s="91"/>
      <c r="S27" s="90"/>
      <c r="T27" s="91"/>
    </row>
    <row r="28" spans="1:20" s="23" customFormat="1" ht="15.75">
      <c r="A28" s="54"/>
      <c r="B28" s="54"/>
      <c r="C28" s="106">
        <v>39</v>
      </c>
      <c r="D28" s="115" t="s">
        <v>120</v>
      </c>
      <c r="E28" s="100">
        <v>1576</v>
      </c>
      <c r="F28" s="116">
        <v>105.73032994923858</v>
      </c>
      <c r="G28" s="100">
        <v>1</v>
      </c>
      <c r="H28" s="116">
        <v>42</v>
      </c>
      <c r="I28" s="35"/>
      <c r="J28" s="55"/>
      <c r="K28" s="90"/>
      <c r="L28" s="91"/>
      <c r="M28" s="90"/>
      <c r="N28" s="91"/>
      <c r="O28" s="90"/>
      <c r="P28" s="91"/>
      <c r="Q28" s="90"/>
      <c r="R28" s="91"/>
      <c r="S28" s="90"/>
      <c r="T28" s="91"/>
    </row>
    <row r="29" spans="1:20" s="23" customFormat="1" ht="15.75">
      <c r="A29" s="54"/>
      <c r="B29" s="54"/>
      <c r="C29" s="106"/>
      <c r="D29" s="115" t="s">
        <v>121</v>
      </c>
      <c r="E29" s="100">
        <v>6704</v>
      </c>
      <c r="F29" s="116">
        <v>107.15065632458234</v>
      </c>
      <c r="G29" s="100">
        <v>8</v>
      </c>
      <c r="H29" s="116">
        <v>42</v>
      </c>
      <c r="I29" s="35"/>
      <c r="J29" s="55"/>
      <c r="K29" s="92"/>
      <c r="L29" s="93"/>
      <c r="M29" s="92"/>
      <c r="N29" s="93"/>
      <c r="O29" s="92"/>
      <c r="P29" s="93"/>
      <c r="Q29" s="92"/>
      <c r="R29" s="93"/>
      <c r="S29" s="92"/>
      <c r="T29" s="93"/>
    </row>
    <row r="30" spans="1:20" ht="15.75">
      <c r="A30" s="54"/>
      <c r="B30" s="54"/>
      <c r="C30" s="107">
        <v>5</v>
      </c>
      <c r="D30" s="120" t="s">
        <v>35</v>
      </c>
      <c r="E30" s="118">
        <v>426</v>
      </c>
      <c r="F30" s="119">
        <v>108.40610328638498</v>
      </c>
      <c r="G30" s="118"/>
      <c r="H30" s="119"/>
      <c r="I30" s="45"/>
      <c r="J30" s="48"/>
      <c r="K30" s="92"/>
      <c r="L30" s="93"/>
      <c r="M30" s="92"/>
      <c r="N30" s="93"/>
      <c r="O30" s="92"/>
      <c r="P30" s="93"/>
      <c r="Q30" s="92"/>
      <c r="R30" s="93"/>
      <c r="S30" s="92"/>
      <c r="T30" s="93"/>
    </row>
    <row r="31" spans="1:20" ht="15.75">
      <c r="A31" s="54"/>
      <c r="B31" s="54"/>
      <c r="C31" s="107">
        <v>9</v>
      </c>
      <c r="D31" s="120" t="s">
        <v>36</v>
      </c>
      <c r="E31" s="118">
        <v>1131</v>
      </c>
      <c r="F31" s="119">
        <v>105.49071618037135</v>
      </c>
      <c r="G31" s="118">
        <v>1</v>
      </c>
      <c r="H31" s="119">
        <v>42</v>
      </c>
      <c r="I31" s="45"/>
      <c r="J31" s="48"/>
      <c r="K31" s="90"/>
      <c r="L31" s="91"/>
      <c r="M31" s="90"/>
      <c r="N31" s="91"/>
      <c r="O31" s="90"/>
      <c r="P31" s="91"/>
      <c r="Q31" s="90"/>
      <c r="R31" s="91"/>
      <c r="S31" s="90"/>
      <c r="T31" s="91"/>
    </row>
    <row r="32" spans="1:20" ht="15.75">
      <c r="A32" s="54"/>
      <c r="B32" s="54"/>
      <c r="C32" s="107">
        <v>24</v>
      </c>
      <c r="D32" s="117" t="s">
        <v>37</v>
      </c>
      <c r="E32" s="118">
        <v>1089</v>
      </c>
      <c r="F32" s="119">
        <v>107.22222222222223</v>
      </c>
      <c r="G32" s="118"/>
      <c r="H32" s="119"/>
      <c r="I32" s="45"/>
      <c r="J32" s="48"/>
      <c r="K32" s="90"/>
      <c r="L32" s="91"/>
      <c r="M32" s="90"/>
      <c r="N32" s="91"/>
      <c r="O32" s="90"/>
      <c r="P32" s="91"/>
      <c r="Q32" s="90"/>
      <c r="R32" s="91"/>
      <c r="S32" s="90"/>
      <c r="T32" s="91"/>
    </row>
    <row r="33" spans="1:20" ht="15.75">
      <c r="A33" s="54"/>
      <c r="B33" s="54"/>
      <c r="C33" s="107">
        <v>34</v>
      </c>
      <c r="D33" s="117" t="s">
        <v>38</v>
      </c>
      <c r="E33" s="118">
        <v>427</v>
      </c>
      <c r="F33" s="119">
        <v>107.1615925058548</v>
      </c>
      <c r="G33" s="118">
        <v>1</v>
      </c>
      <c r="H33" s="119">
        <v>42</v>
      </c>
      <c r="I33" s="45"/>
      <c r="J33" s="48"/>
      <c r="K33" s="92"/>
      <c r="L33" s="93"/>
      <c r="M33" s="92"/>
      <c r="N33" s="93"/>
      <c r="O33" s="92"/>
      <c r="P33" s="93"/>
      <c r="Q33" s="92"/>
      <c r="R33" s="93"/>
      <c r="S33" s="92"/>
      <c r="T33" s="93"/>
    </row>
    <row r="34" spans="1:20" ht="15.75">
      <c r="A34" s="54"/>
      <c r="B34" s="54"/>
      <c r="C34" s="107">
        <v>37</v>
      </c>
      <c r="D34" s="117" t="s">
        <v>39</v>
      </c>
      <c r="E34" s="118">
        <v>888</v>
      </c>
      <c r="F34" s="119">
        <v>107.2713963963964</v>
      </c>
      <c r="G34" s="118">
        <v>2</v>
      </c>
      <c r="H34" s="119">
        <v>42</v>
      </c>
      <c r="I34" s="45"/>
      <c r="J34" s="48"/>
      <c r="K34" s="92"/>
      <c r="L34" s="93"/>
      <c r="M34" s="92"/>
      <c r="N34" s="93"/>
      <c r="O34" s="92"/>
      <c r="P34" s="93"/>
      <c r="Q34" s="92"/>
      <c r="R34" s="93"/>
      <c r="S34" s="92"/>
      <c r="T34" s="93"/>
    </row>
    <row r="35" spans="1:20" ht="15.75">
      <c r="A35" s="54"/>
      <c r="B35" s="54"/>
      <c r="C35" s="107">
        <v>40</v>
      </c>
      <c r="D35" s="117" t="s">
        <v>40</v>
      </c>
      <c r="E35" s="118">
        <v>465</v>
      </c>
      <c r="F35" s="119">
        <v>108.10537634408603</v>
      </c>
      <c r="G35" s="118"/>
      <c r="H35" s="119"/>
      <c r="I35" s="45"/>
      <c r="J35" s="48"/>
      <c r="K35" s="92"/>
      <c r="L35" s="93"/>
      <c r="M35" s="92"/>
      <c r="N35" s="93"/>
      <c r="O35" s="92"/>
      <c r="P35" s="93"/>
      <c r="Q35" s="92"/>
      <c r="R35" s="93"/>
      <c r="S35" s="92"/>
      <c r="T35" s="93"/>
    </row>
    <row r="36" spans="1:20" ht="15.75">
      <c r="A36" s="54"/>
      <c r="B36" s="54"/>
      <c r="C36" s="107">
        <v>42</v>
      </c>
      <c r="D36" s="117" t="s">
        <v>41</v>
      </c>
      <c r="E36" s="118">
        <v>301</v>
      </c>
      <c r="F36" s="119">
        <v>105.48172757475083</v>
      </c>
      <c r="G36" s="118">
        <v>2</v>
      </c>
      <c r="H36" s="119">
        <v>42</v>
      </c>
      <c r="I36" s="45"/>
      <c r="J36" s="48"/>
      <c r="K36" s="92"/>
      <c r="L36" s="93"/>
      <c r="M36" s="92"/>
      <c r="N36" s="93"/>
      <c r="O36" s="92"/>
      <c r="P36" s="93"/>
      <c r="Q36" s="92"/>
      <c r="R36" s="93"/>
      <c r="S36" s="92"/>
      <c r="T36" s="93"/>
    </row>
    <row r="37" spans="1:20" ht="15.75">
      <c r="A37" s="54"/>
      <c r="B37" s="54"/>
      <c r="C37" s="107">
        <v>47</v>
      </c>
      <c r="D37" s="117" t="s">
        <v>42</v>
      </c>
      <c r="E37" s="118">
        <v>1608</v>
      </c>
      <c r="F37" s="119">
        <v>107.90733830845771</v>
      </c>
      <c r="G37" s="118">
        <v>1</v>
      </c>
      <c r="H37" s="119">
        <v>42</v>
      </c>
      <c r="I37" s="45"/>
      <c r="J37" s="48"/>
      <c r="K37" s="92"/>
      <c r="L37" s="93"/>
      <c r="M37" s="92"/>
      <c r="N37" s="93"/>
      <c r="O37" s="92"/>
      <c r="P37" s="93"/>
      <c r="Q37" s="92"/>
      <c r="R37" s="93"/>
      <c r="S37" s="92"/>
      <c r="T37" s="93"/>
    </row>
    <row r="38" spans="1:20" ht="15.75">
      <c r="A38" s="54"/>
      <c r="B38" s="54"/>
      <c r="C38" s="107">
        <v>49</v>
      </c>
      <c r="D38" s="117" t="s">
        <v>43</v>
      </c>
      <c r="E38" s="118">
        <v>369</v>
      </c>
      <c r="F38" s="119">
        <v>107.13550135501355</v>
      </c>
      <c r="G38" s="118">
        <v>1</v>
      </c>
      <c r="H38" s="119">
        <v>42</v>
      </c>
      <c r="I38" s="45"/>
      <c r="J38" s="48"/>
      <c r="K38" s="92"/>
      <c r="L38" s="93"/>
      <c r="M38" s="92"/>
      <c r="N38" s="93"/>
      <c r="O38" s="92"/>
      <c r="P38" s="93"/>
      <c r="Q38" s="92"/>
      <c r="R38" s="93"/>
      <c r="S38" s="92"/>
      <c r="T38" s="93"/>
    </row>
    <row r="39" spans="1:20" s="23" customFormat="1" ht="15.75">
      <c r="A39" s="54"/>
      <c r="B39" s="54"/>
      <c r="C39" s="106"/>
      <c r="D39" s="115" t="s">
        <v>122</v>
      </c>
      <c r="E39" s="100">
        <v>6464</v>
      </c>
      <c r="F39" s="116">
        <v>109.02181311881188</v>
      </c>
      <c r="G39" s="100">
        <v>17</v>
      </c>
      <c r="H39" s="116">
        <v>42.823529411764703</v>
      </c>
      <c r="I39" s="35"/>
      <c r="J39" s="55"/>
      <c r="K39" s="92"/>
      <c r="L39" s="93"/>
      <c r="M39" s="92"/>
      <c r="N39" s="93"/>
      <c r="O39" s="92"/>
      <c r="P39" s="93"/>
      <c r="Q39" s="92"/>
      <c r="R39" s="93"/>
      <c r="S39" s="92"/>
      <c r="T39" s="93"/>
    </row>
    <row r="40" spans="1:20" ht="15.75">
      <c r="A40" s="54"/>
      <c r="B40" s="54"/>
      <c r="C40" s="107">
        <v>2</v>
      </c>
      <c r="D40" s="117" t="s">
        <v>44</v>
      </c>
      <c r="E40" s="118">
        <v>1263</v>
      </c>
      <c r="F40" s="119">
        <v>108.87965162311956</v>
      </c>
      <c r="G40" s="118">
        <v>1</v>
      </c>
      <c r="H40" s="119">
        <v>42</v>
      </c>
      <c r="I40" s="45"/>
      <c r="J40" s="48"/>
      <c r="K40" s="92"/>
      <c r="L40" s="93"/>
      <c r="M40" s="92"/>
      <c r="N40" s="93"/>
      <c r="O40" s="92"/>
      <c r="P40" s="93"/>
      <c r="Q40" s="92"/>
      <c r="R40" s="93"/>
      <c r="S40" s="92"/>
      <c r="T40" s="93"/>
    </row>
    <row r="41" spans="1:20" ht="15.75">
      <c r="A41" s="54"/>
      <c r="B41" s="54"/>
      <c r="C41" s="107">
        <v>13</v>
      </c>
      <c r="D41" s="117" t="s">
        <v>45</v>
      </c>
      <c r="E41" s="118">
        <v>1544</v>
      </c>
      <c r="F41" s="119">
        <v>109.16450777202073</v>
      </c>
      <c r="G41" s="118">
        <v>6</v>
      </c>
      <c r="H41" s="119">
        <v>44.333333333333336</v>
      </c>
      <c r="I41" s="45"/>
      <c r="J41" s="48"/>
      <c r="K41" s="92"/>
      <c r="L41" s="93"/>
      <c r="M41" s="92"/>
      <c r="N41" s="93"/>
      <c r="O41" s="92"/>
      <c r="P41" s="93"/>
      <c r="Q41" s="92"/>
      <c r="R41" s="93"/>
      <c r="S41" s="92"/>
      <c r="T41" s="93"/>
    </row>
    <row r="42" spans="1:20" ht="15.75">
      <c r="A42" s="54"/>
      <c r="B42" s="54"/>
      <c r="C42" s="107">
        <v>16</v>
      </c>
      <c r="D42" s="117" t="s">
        <v>46</v>
      </c>
      <c r="E42" s="118">
        <v>604</v>
      </c>
      <c r="F42" s="118">
        <v>107.77152317880795</v>
      </c>
      <c r="G42" s="118"/>
      <c r="H42" s="119"/>
      <c r="I42" s="45"/>
      <c r="J42" s="48"/>
      <c r="K42" s="90"/>
      <c r="L42" s="91"/>
      <c r="M42" s="90"/>
      <c r="N42" s="91"/>
      <c r="O42" s="90"/>
      <c r="P42" s="91"/>
      <c r="Q42" s="90"/>
      <c r="R42" s="91"/>
      <c r="S42" s="90"/>
      <c r="T42" s="91"/>
    </row>
    <row r="43" spans="1:20" ht="15.75">
      <c r="A43" s="54"/>
      <c r="B43" s="54"/>
      <c r="C43" s="107">
        <v>19</v>
      </c>
      <c r="D43" s="117" t="s">
        <v>47</v>
      </c>
      <c r="E43" s="118">
        <v>923</v>
      </c>
      <c r="F43" s="119">
        <v>108.54171180931745</v>
      </c>
      <c r="G43" s="118">
        <v>2</v>
      </c>
      <c r="H43" s="119">
        <v>42</v>
      </c>
      <c r="I43" s="45"/>
      <c r="J43" s="48"/>
      <c r="K43" s="92"/>
      <c r="L43" s="93"/>
      <c r="M43" s="92"/>
      <c r="N43" s="93"/>
      <c r="O43" s="92"/>
      <c r="P43" s="93"/>
      <c r="Q43" s="92"/>
      <c r="R43" s="93"/>
      <c r="S43" s="92"/>
      <c r="T43" s="93"/>
    </row>
    <row r="44" spans="1:20" ht="15.75">
      <c r="A44" s="54"/>
      <c r="B44" s="54"/>
      <c r="C44" s="107">
        <v>45</v>
      </c>
      <c r="D44" s="117" t="s">
        <v>48</v>
      </c>
      <c r="E44" s="118">
        <v>2130</v>
      </c>
      <c r="F44" s="119">
        <v>109.56525821596244</v>
      </c>
      <c r="G44" s="118">
        <v>8</v>
      </c>
      <c r="H44" s="119">
        <v>42</v>
      </c>
      <c r="I44" s="45"/>
      <c r="J44" s="48"/>
      <c r="K44" s="92"/>
      <c r="L44" s="93"/>
      <c r="M44" s="92"/>
      <c r="N44" s="93"/>
      <c r="O44" s="92"/>
      <c r="P44" s="93"/>
      <c r="Q44" s="92"/>
      <c r="R44" s="93"/>
      <c r="S44" s="92"/>
      <c r="T44" s="93"/>
    </row>
    <row r="45" spans="1:20" s="23" customFormat="1" ht="15.75">
      <c r="A45" s="54"/>
      <c r="B45" s="54"/>
      <c r="C45" s="106"/>
      <c r="D45" s="115" t="s">
        <v>76</v>
      </c>
      <c r="E45" s="100">
        <v>28036</v>
      </c>
      <c r="F45" s="116">
        <v>108.54258810101298</v>
      </c>
      <c r="G45" s="100">
        <v>74</v>
      </c>
      <c r="H45" s="116">
        <v>41.770270270270274</v>
      </c>
      <c r="I45" s="35"/>
      <c r="J45" s="55"/>
      <c r="K45" s="92"/>
      <c r="L45" s="93"/>
      <c r="M45" s="92"/>
      <c r="N45" s="93"/>
      <c r="O45" s="92"/>
      <c r="P45" s="93"/>
      <c r="Q45" s="92"/>
      <c r="R45" s="93"/>
      <c r="S45" s="92"/>
      <c r="T45" s="93"/>
    </row>
    <row r="46" spans="1:20" ht="15.75">
      <c r="A46" s="54"/>
      <c r="B46" s="54"/>
      <c r="C46" s="107">
        <v>8</v>
      </c>
      <c r="D46" s="117" t="s">
        <v>50</v>
      </c>
      <c r="E46" s="118">
        <v>21203</v>
      </c>
      <c r="F46" s="119">
        <v>108.87501768617649</v>
      </c>
      <c r="G46" s="118">
        <v>63</v>
      </c>
      <c r="H46" s="119">
        <v>41.730158730158728</v>
      </c>
      <c r="I46" s="45"/>
      <c r="J46" s="48"/>
      <c r="K46" s="92"/>
      <c r="L46" s="93"/>
      <c r="M46" s="92"/>
      <c r="N46" s="93"/>
      <c r="O46" s="92"/>
      <c r="P46" s="93"/>
      <c r="Q46" s="92"/>
      <c r="R46" s="93"/>
      <c r="S46" s="92"/>
      <c r="T46" s="93"/>
    </row>
    <row r="47" spans="1:20" ht="15.75">
      <c r="A47" s="54"/>
      <c r="B47" s="54"/>
      <c r="C47" s="107">
        <v>17</v>
      </c>
      <c r="D47" s="117" t="s">
        <v>123</v>
      </c>
      <c r="E47" s="118">
        <v>2701</v>
      </c>
      <c r="F47" s="119">
        <v>107.33135875601629</v>
      </c>
      <c r="G47" s="118">
        <v>3</v>
      </c>
      <c r="H47" s="119">
        <v>42</v>
      </c>
      <c r="I47" s="45"/>
      <c r="J47" s="48"/>
      <c r="K47" s="92"/>
      <c r="L47" s="93"/>
      <c r="M47" s="92"/>
      <c r="N47" s="93"/>
      <c r="O47" s="92"/>
      <c r="P47" s="93"/>
      <c r="Q47" s="92"/>
      <c r="R47" s="93"/>
      <c r="S47" s="92"/>
      <c r="T47" s="93"/>
    </row>
    <row r="48" spans="1:20" ht="15.75">
      <c r="A48" s="54"/>
      <c r="B48" s="54"/>
      <c r="C48" s="107">
        <v>25</v>
      </c>
      <c r="D48" s="117" t="s">
        <v>124</v>
      </c>
      <c r="E48" s="118">
        <v>1472</v>
      </c>
      <c r="F48" s="119">
        <v>107.64673913043478</v>
      </c>
      <c r="G48" s="118">
        <v>2</v>
      </c>
      <c r="H48" s="119">
        <v>42</v>
      </c>
      <c r="I48" s="45"/>
      <c r="J48" s="48"/>
      <c r="K48" s="90"/>
      <c r="L48" s="91"/>
      <c r="M48" s="90"/>
      <c r="N48" s="91"/>
      <c r="O48" s="90"/>
      <c r="P48" s="91"/>
      <c r="Q48" s="90"/>
      <c r="R48" s="91"/>
      <c r="S48" s="90"/>
      <c r="T48" s="91"/>
    </row>
    <row r="49" spans="1:20" ht="15.75">
      <c r="A49" s="54"/>
      <c r="B49" s="54"/>
      <c r="C49" s="107">
        <v>43</v>
      </c>
      <c r="D49" s="117" t="s">
        <v>51</v>
      </c>
      <c r="E49" s="118">
        <v>2660</v>
      </c>
      <c r="F49" s="119">
        <v>107.61842105263158</v>
      </c>
      <c r="G49" s="118">
        <v>6</v>
      </c>
      <c r="H49" s="119">
        <v>42</v>
      </c>
      <c r="I49" s="45"/>
      <c r="J49" s="48"/>
      <c r="K49" s="92"/>
      <c r="L49" s="93"/>
      <c r="M49" s="92"/>
      <c r="N49" s="93"/>
      <c r="O49" s="92"/>
      <c r="P49" s="93"/>
      <c r="Q49" s="92"/>
      <c r="R49" s="93"/>
      <c r="S49" s="92"/>
      <c r="T49" s="93"/>
    </row>
    <row r="50" spans="1:20" s="23" customFormat="1" ht="15.75">
      <c r="A50" s="54"/>
      <c r="B50" s="54"/>
      <c r="C50" s="106"/>
      <c r="D50" s="115" t="s">
        <v>78</v>
      </c>
      <c r="E50" s="100">
        <v>3686</v>
      </c>
      <c r="F50" s="116">
        <v>108.99267498643516</v>
      </c>
      <c r="G50" s="100">
        <v>2</v>
      </c>
      <c r="H50" s="116">
        <v>49</v>
      </c>
      <c r="I50" s="35"/>
      <c r="J50" s="55"/>
      <c r="K50" s="92"/>
      <c r="L50" s="93"/>
      <c r="M50" s="92"/>
      <c r="N50" s="93"/>
      <c r="O50" s="92"/>
      <c r="P50" s="93"/>
      <c r="Q50" s="92"/>
      <c r="R50" s="93"/>
      <c r="S50" s="92"/>
      <c r="T50" s="93"/>
    </row>
    <row r="51" spans="1:20" ht="15.75">
      <c r="A51" s="54"/>
      <c r="B51" s="54"/>
      <c r="C51" s="107">
        <v>6</v>
      </c>
      <c r="D51" s="117" t="s">
        <v>53</v>
      </c>
      <c r="E51" s="118">
        <v>2499</v>
      </c>
      <c r="F51" s="119">
        <v>109.17126850740296</v>
      </c>
      <c r="G51" s="118">
        <v>2</v>
      </c>
      <c r="H51" s="119">
        <v>49</v>
      </c>
      <c r="I51" s="45"/>
      <c r="J51" s="48"/>
      <c r="K51" s="92"/>
      <c r="L51" s="93"/>
      <c r="M51" s="92"/>
      <c r="N51" s="93"/>
      <c r="O51" s="92"/>
      <c r="P51" s="93"/>
      <c r="Q51" s="92"/>
      <c r="R51" s="93"/>
      <c r="S51" s="92"/>
      <c r="T51" s="93"/>
    </row>
    <row r="52" spans="1:20" ht="15.75">
      <c r="A52" s="54"/>
      <c r="B52" s="54"/>
      <c r="C52" s="107">
        <v>10</v>
      </c>
      <c r="D52" s="117" t="s">
        <v>54</v>
      </c>
      <c r="E52" s="118">
        <v>1187</v>
      </c>
      <c r="F52" s="119">
        <v>108.61668070766639</v>
      </c>
      <c r="G52" s="118"/>
      <c r="H52" s="119"/>
      <c r="I52" s="45"/>
      <c r="J52" s="48"/>
      <c r="K52" s="92"/>
      <c r="L52" s="93"/>
      <c r="M52" s="92"/>
      <c r="N52" s="93"/>
      <c r="O52" s="92"/>
      <c r="P52" s="93"/>
      <c r="Q52" s="92"/>
      <c r="R52" s="93"/>
      <c r="S52" s="92"/>
      <c r="T52" s="93"/>
    </row>
    <row r="53" spans="1:20" s="23" customFormat="1" ht="15.75">
      <c r="A53" s="54"/>
      <c r="B53" s="54"/>
      <c r="C53" s="106"/>
      <c r="D53" s="115" t="s">
        <v>79</v>
      </c>
      <c r="E53" s="100">
        <v>7612</v>
      </c>
      <c r="F53" s="116">
        <v>107.9573042564372</v>
      </c>
      <c r="G53" s="100">
        <v>7</v>
      </c>
      <c r="H53" s="116">
        <v>46</v>
      </c>
      <c r="I53" s="35"/>
      <c r="J53" s="55"/>
      <c r="K53" s="90"/>
      <c r="L53" s="91"/>
      <c r="M53" s="90"/>
      <c r="N53" s="91"/>
      <c r="O53" s="90"/>
      <c r="P53" s="91"/>
      <c r="Q53" s="90"/>
      <c r="R53" s="91"/>
      <c r="S53" s="90"/>
      <c r="T53" s="91"/>
    </row>
    <row r="54" spans="1:20" ht="15.75">
      <c r="A54" s="54"/>
      <c r="B54" s="54"/>
      <c r="C54" s="107">
        <v>15</v>
      </c>
      <c r="D54" s="117" t="s">
        <v>125</v>
      </c>
      <c r="E54" s="118">
        <v>3244</v>
      </c>
      <c r="F54" s="119">
        <v>107.75616522811345</v>
      </c>
      <c r="G54" s="118">
        <v>4</v>
      </c>
      <c r="H54" s="119">
        <v>49</v>
      </c>
      <c r="I54" s="45"/>
      <c r="J54" s="48"/>
      <c r="K54" s="92"/>
      <c r="L54" s="93"/>
      <c r="M54" s="92"/>
      <c r="N54" s="93"/>
      <c r="O54" s="92"/>
      <c r="P54" s="93"/>
      <c r="Q54" s="92"/>
      <c r="R54" s="93"/>
      <c r="S54" s="92"/>
      <c r="T54" s="93"/>
    </row>
    <row r="55" spans="1:20" ht="15.75">
      <c r="A55" s="54"/>
      <c r="B55" s="54"/>
      <c r="C55" s="107">
        <v>27</v>
      </c>
      <c r="D55" s="117" t="s">
        <v>56</v>
      </c>
      <c r="E55" s="118">
        <v>912</v>
      </c>
      <c r="F55" s="119">
        <v>107.23355263157895</v>
      </c>
      <c r="G55" s="118">
        <v>1</v>
      </c>
      <c r="H55" s="119">
        <v>42</v>
      </c>
      <c r="I55" s="45"/>
      <c r="J55" s="48"/>
      <c r="K55" s="92"/>
      <c r="L55" s="93"/>
      <c r="M55" s="92"/>
      <c r="N55" s="93"/>
      <c r="O55" s="92"/>
      <c r="P55" s="93"/>
      <c r="Q55" s="92"/>
      <c r="R55" s="93"/>
      <c r="S55" s="92"/>
      <c r="T55" s="93"/>
    </row>
    <row r="56" spans="1:20" ht="15.75">
      <c r="A56" s="54"/>
      <c r="B56" s="54"/>
      <c r="C56" s="107">
        <v>32</v>
      </c>
      <c r="D56" s="117" t="s">
        <v>126</v>
      </c>
      <c r="E56" s="118">
        <v>675</v>
      </c>
      <c r="F56" s="119">
        <v>107.47851851851851</v>
      </c>
      <c r="G56" s="118"/>
      <c r="H56" s="119"/>
      <c r="I56" s="45"/>
      <c r="J56" s="48"/>
      <c r="K56" s="90"/>
      <c r="L56" s="91"/>
      <c r="M56" s="90"/>
      <c r="N56" s="91"/>
      <c r="O56" s="90"/>
      <c r="P56" s="91"/>
      <c r="Q56" s="90"/>
      <c r="R56" s="91"/>
      <c r="S56" s="90"/>
      <c r="T56" s="91"/>
    </row>
    <row r="57" spans="1:20" ht="15.75">
      <c r="A57" s="54"/>
      <c r="B57" s="54"/>
      <c r="C57" s="107">
        <v>36</v>
      </c>
      <c r="D57" s="117" t="s">
        <v>57</v>
      </c>
      <c r="E57" s="118">
        <v>2781</v>
      </c>
      <c r="F57" s="119">
        <v>108.54548723480762</v>
      </c>
      <c r="G57" s="118">
        <v>2</v>
      </c>
      <c r="H57" s="119">
        <v>42</v>
      </c>
      <c r="I57" s="45"/>
      <c r="J57" s="48"/>
      <c r="K57" s="92"/>
      <c r="L57" s="93"/>
      <c r="M57" s="92"/>
      <c r="N57" s="93"/>
      <c r="O57" s="92"/>
      <c r="P57" s="93"/>
      <c r="Q57" s="92"/>
      <c r="R57" s="93"/>
      <c r="S57" s="92"/>
      <c r="T57" s="93"/>
    </row>
    <row r="58" spans="1:20" s="23" customFormat="1" ht="15.75">
      <c r="A58" s="54"/>
      <c r="B58" s="54"/>
      <c r="C58" s="106">
        <v>28</v>
      </c>
      <c r="D58" s="115" t="s">
        <v>127</v>
      </c>
      <c r="E58" s="100">
        <v>26886</v>
      </c>
      <c r="F58" s="116">
        <v>108.57014803243324</v>
      </c>
      <c r="G58" s="100">
        <v>50</v>
      </c>
      <c r="H58" s="116">
        <v>41.4</v>
      </c>
      <c r="I58" s="35"/>
      <c r="J58" s="55"/>
      <c r="K58" s="92"/>
      <c r="L58" s="93"/>
      <c r="M58" s="92"/>
      <c r="N58" s="93"/>
      <c r="O58" s="92"/>
      <c r="P58" s="93"/>
      <c r="Q58" s="92"/>
      <c r="R58" s="93"/>
      <c r="S58" s="92"/>
      <c r="T58" s="93"/>
    </row>
    <row r="59" spans="1:20" s="23" customFormat="1" ht="15.75">
      <c r="A59" s="54"/>
      <c r="B59" s="54"/>
      <c r="C59" s="106">
        <v>30</v>
      </c>
      <c r="D59" s="115" t="s">
        <v>128</v>
      </c>
      <c r="E59" s="100">
        <v>5792</v>
      </c>
      <c r="F59" s="116">
        <v>109.88397790055248</v>
      </c>
      <c r="G59" s="100">
        <v>22</v>
      </c>
      <c r="H59" s="116">
        <v>42</v>
      </c>
      <c r="I59" s="35"/>
      <c r="J59" s="55"/>
      <c r="K59" s="92"/>
      <c r="L59" s="93"/>
      <c r="M59" s="92"/>
      <c r="N59" s="93"/>
      <c r="O59" s="92"/>
      <c r="P59" s="93"/>
      <c r="Q59" s="92"/>
      <c r="R59" s="93"/>
      <c r="S59" s="92"/>
      <c r="T59" s="93"/>
    </row>
    <row r="60" spans="1:20" s="23" customFormat="1" ht="15.75">
      <c r="A60" s="54"/>
      <c r="B60" s="54"/>
      <c r="C60" s="106">
        <v>31</v>
      </c>
      <c r="D60" s="115" t="s">
        <v>82</v>
      </c>
      <c r="E60" s="100">
        <v>2239</v>
      </c>
      <c r="F60" s="116">
        <v>105.22956677087986</v>
      </c>
      <c r="G60" s="100">
        <v>4</v>
      </c>
      <c r="H60" s="116">
        <v>45.5</v>
      </c>
      <c r="I60" s="35"/>
      <c r="J60" s="55"/>
      <c r="K60" s="92"/>
      <c r="L60" s="93"/>
      <c r="M60" s="92"/>
      <c r="N60" s="93"/>
      <c r="O60" s="92"/>
      <c r="P60" s="93"/>
      <c r="Q60" s="92"/>
      <c r="R60" s="93"/>
      <c r="S60" s="92"/>
      <c r="T60" s="93"/>
    </row>
    <row r="61" spans="1:20" s="23" customFormat="1" ht="15.75">
      <c r="A61" s="54"/>
      <c r="B61" s="54"/>
      <c r="C61" s="106">
        <v>26</v>
      </c>
      <c r="D61" s="115" t="s">
        <v>84</v>
      </c>
      <c r="E61" s="100">
        <v>1030</v>
      </c>
      <c r="F61" s="116">
        <v>104.72718446601942</v>
      </c>
      <c r="G61" s="100"/>
      <c r="H61" s="116"/>
      <c r="I61" s="35"/>
      <c r="J61" s="55"/>
      <c r="K61" s="90"/>
      <c r="L61" s="91"/>
      <c r="M61" s="90"/>
      <c r="N61" s="91"/>
      <c r="O61" s="90"/>
      <c r="P61" s="91"/>
      <c r="Q61" s="90"/>
      <c r="R61" s="91"/>
      <c r="S61" s="90"/>
      <c r="T61" s="91"/>
    </row>
    <row r="62" spans="1:20" s="23" customFormat="1" ht="15.75">
      <c r="A62" s="54"/>
      <c r="B62" s="54"/>
      <c r="C62" s="106"/>
      <c r="D62" s="115" t="s">
        <v>129</v>
      </c>
      <c r="E62" s="100">
        <v>16467</v>
      </c>
      <c r="F62" s="116">
        <v>108.42065950081982</v>
      </c>
      <c r="G62" s="100">
        <v>45</v>
      </c>
      <c r="H62" s="116">
        <v>39.62222222222222</v>
      </c>
      <c r="I62" s="35"/>
      <c r="J62" s="55"/>
      <c r="K62" s="90"/>
      <c r="L62" s="91"/>
      <c r="M62" s="90"/>
      <c r="N62" s="91"/>
      <c r="O62" s="90"/>
      <c r="P62" s="91"/>
      <c r="Q62" s="90"/>
      <c r="R62" s="91"/>
      <c r="S62" s="90"/>
      <c r="T62" s="91"/>
    </row>
    <row r="63" spans="1:20" ht="15.75">
      <c r="A63" s="54"/>
      <c r="B63" s="54"/>
      <c r="C63" s="107">
        <v>3</v>
      </c>
      <c r="D63" s="117" t="s">
        <v>130</v>
      </c>
      <c r="E63" s="118">
        <v>5691</v>
      </c>
      <c r="F63" s="119">
        <v>109.37532946758039</v>
      </c>
      <c r="G63" s="118">
        <v>16</v>
      </c>
      <c r="H63" s="119">
        <v>39</v>
      </c>
      <c r="I63" s="45"/>
      <c r="J63" s="48"/>
      <c r="K63" s="90"/>
      <c r="L63" s="91"/>
      <c r="M63" s="90"/>
      <c r="N63" s="91"/>
      <c r="O63" s="90"/>
      <c r="P63" s="91"/>
      <c r="Q63" s="90"/>
      <c r="R63" s="91"/>
      <c r="S63" s="90"/>
      <c r="T63" s="91"/>
    </row>
    <row r="64" spans="1:20" ht="15.75" customHeight="1">
      <c r="A64" s="54"/>
      <c r="B64" s="54"/>
      <c r="C64" s="107">
        <v>12</v>
      </c>
      <c r="D64" s="117" t="s">
        <v>131</v>
      </c>
      <c r="E64" s="118">
        <v>1996</v>
      </c>
      <c r="F64" s="119">
        <v>107.02705410821643</v>
      </c>
      <c r="G64" s="118">
        <v>4</v>
      </c>
      <c r="H64" s="119">
        <v>42</v>
      </c>
      <c r="I64" s="45"/>
      <c r="J64" s="48"/>
      <c r="K64" s="90"/>
      <c r="L64" s="91"/>
      <c r="M64" s="90"/>
      <c r="N64" s="91"/>
      <c r="O64" s="90"/>
      <c r="P64" s="91"/>
      <c r="Q64" s="90"/>
      <c r="R64" s="91"/>
      <c r="S64" s="90"/>
      <c r="T64" s="91"/>
    </row>
    <row r="65" spans="1:20" ht="15.75">
      <c r="A65" s="54"/>
      <c r="B65" s="54"/>
      <c r="C65" s="107">
        <v>46</v>
      </c>
      <c r="D65" s="117" t="s">
        <v>65</v>
      </c>
      <c r="E65" s="118">
        <v>8780</v>
      </c>
      <c r="F65" s="119">
        <v>108.11867881548974</v>
      </c>
      <c r="G65" s="118">
        <v>25</v>
      </c>
      <c r="H65" s="119">
        <v>39.64</v>
      </c>
      <c r="I65" s="45"/>
      <c r="J65" s="48"/>
      <c r="K65" s="90"/>
      <c r="L65" s="91"/>
      <c r="M65" s="90"/>
      <c r="N65" s="91"/>
      <c r="O65" s="90"/>
      <c r="P65" s="91"/>
      <c r="Q65" s="90"/>
      <c r="R65" s="91"/>
      <c r="S65" s="90"/>
      <c r="T65" s="91"/>
    </row>
    <row r="66" spans="1:20" s="23" customFormat="1" ht="15.75">
      <c r="A66" s="54"/>
      <c r="B66" s="54"/>
      <c r="C66" s="106"/>
      <c r="D66" s="115" t="s">
        <v>83</v>
      </c>
      <c r="E66" s="100">
        <v>7240</v>
      </c>
      <c r="F66" s="116">
        <v>104.81450276243093</v>
      </c>
      <c r="G66" s="100">
        <v>11</v>
      </c>
      <c r="H66" s="116">
        <v>42</v>
      </c>
      <c r="I66" s="35"/>
      <c r="J66" s="55"/>
      <c r="K66" s="92"/>
      <c r="L66" s="93"/>
      <c r="M66" s="92"/>
      <c r="N66" s="93"/>
      <c r="O66" s="92"/>
      <c r="P66" s="93"/>
      <c r="Q66" s="92"/>
      <c r="R66" s="93"/>
      <c r="S66" s="92"/>
      <c r="T66" s="93"/>
    </row>
    <row r="67" spans="1:20" ht="15.75">
      <c r="A67" s="54"/>
      <c r="B67" s="54"/>
      <c r="C67" s="107">
        <v>1</v>
      </c>
      <c r="D67" s="117" t="s">
        <v>132</v>
      </c>
      <c r="E67" s="118">
        <v>1019</v>
      </c>
      <c r="F67" s="119">
        <v>104.77330716388616</v>
      </c>
      <c r="G67" s="118">
        <v>1</v>
      </c>
      <c r="H67" s="119">
        <v>42</v>
      </c>
      <c r="I67" s="45"/>
      <c r="J67" s="48"/>
      <c r="K67" s="92"/>
      <c r="L67" s="93"/>
      <c r="M67" s="92"/>
      <c r="N67" s="93"/>
      <c r="O67" s="92"/>
      <c r="P67" s="93"/>
      <c r="Q67" s="92"/>
      <c r="R67" s="93"/>
      <c r="S67" s="92"/>
      <c r="T67" s="93"/>
    </row>
    <row r="68" spans="1:20" ht="15.75">
      <c r="A68" s="54"/>
      <c r="B68" s="54"/>
      <c r="C68" s="107">
        <v>20</v>
      </c>
      <c r="D68" s="117" t="s">
        <v>133</v>
      </c>
      <c r="E68" s="118">
        <v>2571</v>
      </c>
      <c r="F68" s="119">
        <v>105.22325943212758</v>
      </c>
      <c r="G68" s="118">
        <v>4</v>
      </c>
      <c r="H68" s="119">
        <v>42</v>
      </c>
      <c r="I68" s="45"/>
      <c r="J68" s="48"/>
      <c r="K68" s="92"/>
      <c r="L68" s="93"/>
      <c r="M68" s="92"/>
      <c r="N68" s="93"/>
      <c r="O68" s="92"/>
      <c r="P68" s="93"/>
      <c r="Q68" s="92"/>
      <c r="R68" s="93"/>
      <c r="S68" s="92"/>
      <c r="T68" s="93"/>
    </row>
    <row r="69" spans="1:20" ht="15.75">
      <c r="A69" s="54"/>
      <c r="B69" s="54"/>
      <c r="C69" s="107">
        <v>48</v>
      </c>
      <c r="D69" s="117" t="s">
        <v>134</v>
      </c>
      <c r="E69" s="118">
        <v>3650</v>
      </c>
      <c r="F69" s="119">
        <v>104.53808219178082</v>
      </c>
      <c r="G69" s="118">
        <v>6</v>
      </c>
      <c r="H69" s="119">
        <v>42</v>
      </c>
      <c r="I69" s="45"/>
      <c r="J69" s="48"/>
      <c r="K69" s="90"/>
      <c r="L69" s="91"/>
      <c r="M69" s="90"/>
      <c r="N69" s="91"/>
      <c r="O69" s="90"/>
      <c r="P69" s="91"/>
      <c r="Q69" s="90"/>
      <c r="R69" s="91"/>
      <c r="S69" s="90"/>
      <c r="T69" s="91"/>
    </row>
    <row r="70" spans="1:20" s="23" customFormat="1" ht="15.75">
      <c r="A70" s="54"/>
      <c r="B70" s="54"/>
      <c r="C70" s="106">
        <v>51</v>
      </c>
      <c r="D70" s="115" t="s">
        <v>85</v>
      </c>
      <c r="E70" s="100">
        <v>182</v>
      </c>
      <c r="F70" s="116">
        <v>105.45604395604396</v>
      </c>
      <c r="G70" s="100">
        <v>2</v>
      </c>
      <c r="H70" s="116">
        <v>42</v>
      </c>
      <c r="I70" s="35"/>
      <c r="J70" s="55"/>
      <c r="K70" s="92"/>
      <c r="L70" s="93"/>
      <c r="M70" s="92"/>
      <c r="N70" s="93"/>
      <c r="O70" s="92"/>
      <c r="P70" s="93"/>
      <c r="Q70" s="92"/>
      <c r="R70" s="93"/>
      <c r="S70" s="92"/>
      <c r="T70" s="93"/>
    </row>
    <row r="71" spans="1:20" s="23" customFormat="1" ht="15.75">
      <c r="A71" s="54"/>
      <c r="B71" s="54"/>
      <c r="C71" s="106">
        <v>52</v>
      </c>
      <c r="D71" s="115" t="s">
        <v>86</v>
      </c>
      <c r="E71" s="100">
        <v>285</v>
      </c>
      <c r="F71" s="116">
        <v>107.12982456140351</v>
      </c>
      <c r="G71" s="100"/>
      <c r="H71" s="116"/>
      <c r="I71" s="35"/>
      <c r="J71" s="55"/>
      <c r="K71" s="92"/>
      <c r="L71" s="93"/>
      <c r="M71" s="92"/>
      <c r="N71" s="93"/>
      <c r="O71" s="92"/>
      <c r="P71" s="93"/>
      <c r="Q71" s="92"/>
      <c r="R71" s="93"/>
      <c r="S71" s="92"/>
      <c r="T71" s="93"/>
    </row>
    <row r="72" spans="1:20" ht="24" customHeight="1">
      <c r="A72" s="54"/>
      <c r="B72" s="54"/>
      <c r="C72" s="109"/>
      <c r="D72" s="109" t="s">
        <v>8</v>
      </c>
      <c r="E72" s="110">
        <v>161504</v>
      </c>
      <c r="F72" s="121">
        <v>108.49656355260551</v>
      </c>
      <c r="G72" s="110">
        <v>350</v>
      </c>
      <c r="H72" s="121">
        <v>42.151428571428575</v>
      </c>
      <c r="I72" s="35"/>
      <c r="J72" s="55"/>
      <c r="K72" s="92"/>
      <c r="L72" s="93"/>
      <c r="M72" s="92"/>
      <c r="N72" s="93"/>
      <c r="O72" s="92"/>
      <c r="P72" s="93"/>
      <c r="Q72" s="92"/>
      <c r="R72" s="93"/>
      <c r="S72" s="92"/>
      <c r="T72" s="93"/>
    </row>
    <row r="73" spans="1:20" ht="3.2" customHeight="1">
      <c r="A73" s="54"/>
      <c r="B73" s="54"/>
      <c r="C73" s="54"/>
      <c r="D73" s="41"/>
      <c r="E73" s="41"/>
      <c r="F73" s="41"/>
      <c r="G73" s="41"/>
      <c r="H73" s="41"/>
      <c r="I73" s="35"/>
      <c r="J73" s="55"/>
      <c r="K73" s="90"/>
      <c r="L73" s="91"/>
      <c r="M73" s="90"/>
      <c r="N73" s="91"/>
      <c r="O73" s="90"/>
      <c r="P73" s="91"/>
      <c r="Q73" s="90"/>
      <c r="R73" s="91"/>
      <c r="S73" s="90"/>
      <c r="T73" s="91"/>
    </row>
    <row r="74" spans="1:20" s="57" customFormat="1" ht="15.6" customHeight="1">
      <c r="A74" s="56"/>
      <c r="B74" s="56"/>
      <c r="C74" s="56"/>
      <c r="D74" s="155" t="s">
        <v>95</v>
      </c>
      <c r="E74" s="156"/>
      <c r="F74" s="156"/>
      <c r="G74" s="156"/>
      <c r="H74" s="156"/>
      <c r="I74" s="35"/>
      <c r="J74" s="55"/>
      <c r="K74" s="90"/>
      <c r="L74" s="91"/>
      <c r="M74" s="90"/>
      <c r="N74" s="91"/>
      <c r="O74" s="90"/>
      <c r="P74" s="91"/>
      <c r="Q74" s="90"/>
      <c r="R74" s="91"/>
      <c r="S74" s="90"/>
      <c r="T74" s="91"/>
    </row>
    <row r="75" spans="1:20" s="57" customFormat="1" ht="27.6" customHeight="1">
      <c r="A75" s="56"/>
      <c r="B75" s="56"/>
      <c r="C75" s="56"/>
      <c r="D75" s="157" t="s">
        <v>96</v>
      </c>
      <c r="E75" s="158"/>
      <c r="F75" s="158"/>
      <c r="G75" s="158"/>
      <c r="H75" s="158"/>
      <c r="I75" s="58"/>
      <c r="K75" s="90"/>
      <c r="L75" s="91"/>
      <c r="M75" s="90"/>
      <c r="N75" s="91"/>
      <c r="O75" s="90"/>
      <c r="P75" s="91"/>
      <c r="Q75" s="90"/>
      <c r="R75" s="91"/>
      <c r="S75" s="90"/>
      <c r="T75" s="91"/>
    </row>
    <row r="76" spans="1:20" s="57" customFormat="1" ht="13.9" customHeight="1">
      <c r="A76" s="56"/>
      <c r="B76" s="56"/>
      <c r="C76" s="56"/>
      <c r="D76" s="157"/>
      <c r="E76" s="158"/>
      <c r="F76" s="158"/>
      <c r="G76" s="158"/>
      <c r="H76" s="158"/>
      <c r="I76" s="58"/>
    </row>
    <row r="77" spans="1:20" s="57" customFormat="1" ht="24.2" customHeight="1">
      <c r="A77" s="56"/>
      <c r="B77" s="56"/>
      <c r="C77" s="56"/>
      <c r="D77" s="157"/>
      <c r="E77" s="158"/>
      <c r="F77" s="158"/>
      <c r="G77" s="158"/>
      <c r="H77" s="158"/>
      <c r="I77" s="58"/>
    </row>
    <row r="79" spans="1:20" hidden="1"/>
    <row r="80" spans="1:20" s="49" customFormat="1" hidden="1">
      <c r="E80" s="59">
        <f>E71+E70+E66+E62+E61+E60+E58++E53+E50+E45+E39+E29+E28+E25+E24+E23+E19+E10+E59</f>
        <v>161504</v>
      </c>
      <c r="F80" s="59"/>
      <c r="G80" s="59">
        <f>G71+G70+G66+G62+G61+G60+G58++G53+G50+G45+G39+G29+G28+G25+G24+G23+G19+G10+G59</f>
        <v>350</v>
      </c>
      <c r="H80" s="60"/>
    </row>
    <row r="81" spans="8:8" hidden="1"/>
    <row r="82" spans="8:8" hidden="1">
      <c r="H82" s="11" t="s">
        <v>68</v>
      </c>
    </row>
    <row r="83" spans="8:8" hidden="1"/>
    <row r="84" spans="8:8" hidden="1"/>
    <row r="85" spans="8:8" hidden="1"/>
    <row r="86" spans="8:8" hidden="1"/>
    <row r="87" spans="8:8" hidden="1"/>
    <row r="88" spans="8:8" hidden="1"/>
    <row r="89" spans="8:8" hidden="1"/>
  </sheetData>
  <mergeCells count="11">
    <mergeCell ref="D74:H74"/>
    <mergeCell ref="D75:H75"/>
    <mergeCell ref="D76:H76"/>
    <mergeCell ref="D77:H77"/>
    <mergeCell ref="C4:H4"/>
    <mergeCell ref="C5:H5"/>
    <mergeCell ref="D6:H6"/>
    <mergeCell ref="C8:C9"/>
    <mergeCell ref="D8:D9"/>
    <mergeCell ref="E8:F8"/>
    <mergeCell ref="G8:H8"/>
  </mergeCells>
  <conditionalFormatting sqref="E80">
    <cfRule type="cellIs" dxfId="1" priority="2" operator="equal">
      <formula>E72</formula>
    </cfRule>
  </conditionalFormatting>
  <conditionalFormatting sqref="G80">
    <cfRule type="cellIs" dxfId="0" priority="1" operator="equal">
      <formula>G72</formula>
    </cfRule>
  </conditionalFormatting>
  <printOptions horizontalCentered="1" verticalCentered="1"/>
  <pageMargins left="0.39370078740157483" right="0.39370078740157483" top="0.39370078740157483" bottom="0.78740157480314965" header="0.31496062992125984" footer="0.31496062992125984"/>
  <pageSetup paperSize="9" scale="62"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autoPageBreaks="0" fitToPage="1"/>
  </sheetPr>
  <dimension ref="B22:E26"/>
  <sheetViews>
    <sheetView showGridLines="0" showRowColHeaders="0" zoomScaleNormal="100" zoomScaleSheetLayoutView="100" workbookViewId="0">
      <selection activeCell="D36" sqref="D36"/>
    </sheetView>
  </sheetViews>
  <sheetFormatPr baseColWidth="10" defaultRowHeight="15"/>
  <cols>
    <col min="2" max="4" width="20.7109375" customWidth="1"/>
  </cols>
  <sheetData>
    <row r="22" spans="2:5" ht="26.25" customHeight="1">
      <c r="B22" s="166" t="s">
        <v>98</v>
      </c>
      <c r="C22" s="166"/>
      <c r="D22" s="166"/>
      <c r="E22" s="6"/>
    </row>
    <row r="23" spans="2:5" ht="26.25" customHeight="1">
      <c r="B23" s="167">
        <f>'Total y Variación interanual'!$I$68</f>
        <v>44369</v>
      </c>
      <c r="C23" s="167"/>
      <c r="D23" s="167"/>
      <c r="E23" s="7"/>
    </row>
    <row r="24" spans="2:5" ht="14.25" customHeight="1">
      <c r="B24" s="8"/>
      <c r="C24" s="8"/>
      <c r="D24" s="8"/>
    </row>
    <row r="25" spans="2:5" ht="26.25">
      <c r="B25" s="9" t="s">
        <v>2</v>
      </c>
      <c r="C25" s="8"/>
      <c r="D25" s="98">
        <f>'Total y Variación interanual'!$G$68</f>
        <v>37384</v>
      </c>
    </row>
    <row r="26" spans="2:5" ht="26.25">
      <c r="B26" s="9" t="s">
        <v>3</v>
      </c>
      <c r="C26" s="8"/>
      <c r="D26" s="98">
        <f>'Total y Variación interanual'!$H$68</f>
        <v>6985</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1:P69"/>
  <sheetViews>
    <sheetView showGridLines="0" showRowColHeaders="0" zoomScaleNormal="100" workbookViewId="0">
      <pane ySplit="5" topLeftCell="A6" activePane="bottomLeft" state="frozen"/>
      <selection activeCell="C25" sqref="C25"/>
      <selection pane="bottomLeft" activeCell="O32" sqref="O32"/>
    </sheetView>
  </sheetViews>
  <sheetFormatPr baseColWidth="10" defaultColWidth="11.42578125" defaultRowHeight="12.75"/>
  <cols>
    <col min="1" max="1" width="2.5703125" style="82" customWidth="1"/>
    <col min="2" max="2" width="7.42578125" style="82" customWidth="1"/>
    <col min="3" max="3" width="20" style="79" customWidth="1"/>
    <col min="4" max="4" width="12.85546875" style="84" hidden="1" customWidth="1"/>
    <col min="5" max="5" width="12.28515625" style="84" hidden="1" customWidth="1"/>
    <col min="6" max="6" width="14.85546875" style="85" hidden="1" customWidth="1"/>
    <col min="7" max="7" width="16.5703125" style="84" customWidth="1"/>
    <col min="8" max="8" width="16" style="84" customWidth="1"/>
    <col min="9" max="9" width="13.42578125" style="85" customWidth="1"/>
    <col min="10" max="10" width="14" style="85" customWidth="1"/>
    <col min="11" max="11" width="12.85546875" style="85" customWidth="1"/>
    <col min="12" max="16384" width="11.42578125" style="82"/>
  </cols>
  <sheetData>
    <row r="1" spans="2:16" s="79" customFormat="1" ht="24.6" customHeight="1">
      <c r="C1" s="169" t="s">
        <v>69</v>
      </c>
      <c r="D1" s="170"/>
      <c r="E1" s="170"/>
      <c r="F1" s="170"/>
      <c r="G1" s="170"/>
      <c r="H1" s="170"/>
      <c r="I1" s="170"/>
      <c r="J1" s="170"/>
      <c r="K1" s="170"/>
    </row>
    <row r="2" spans="2:16" s="79" customFormat="1" ht="19.149999999999999" customHeight="1">
      <c r="C2" s="171" t="s">
        <v>135</v>
      </c>
      <c r="D2" s="172"/>
      <c r="E2" s="172"/>
      <c r="F2" s="172"/>
      <c r="G2" s="172"/>
      <c r="H2" s="172"/>
      <c r="I2" s="172"/>
      <c r="J2" s="172"/>
      <c r="K2" s="172"/>
    </row>
    <row r="3" spans="2:16" s="79" customFormat="1" ht="14.25" customHeight="1">
      <c r="C3" s="173"/>
      <c r="D3" s="160"/>
      <c r="E3" s="160"/>
      <c r="F3" s="160"/>
      <c r="G3" s="160"/>
      <c r="H3" s="160"/>
      <c r="I3" s="160"/>
      <c r="J3" s="160"/>
      <c r="K3" s="160"/>
    </row>
    <row r="4" spans="2:16" ht="18.600000000000001" customHeight="1">
      <c r="B4" s="168" t="s">
        <v>94</v>
      </c>
      <c r="C4" s="176" t="s">
        <v>108</v>
      </c>
      <c r="D4" s="174" t="s">
        <v>109</v>
      </c>
      <c r="E4" s="175"/>
      <c r="F4" s="175"/>
      <c r="G4" s="174" t="s">
        <v>2</v>
      </c>
      <c r="H4" s="174" t="s">
        <v>3</v>
      </c>
      <c r="I4" s="174" t="s">
        <v>70</v>
      </c>
      <c r="J4" s="174" t="s">
        <v>136</v>
      </c>
      <c r="K4" s="175"/>
      <c r="L4" s="122"/>
    </row>
    <row r="5" spans="2:16" s="83" customFormat="1" ht="16.350000000000001" customHeight="1">
      <c r="B5" s="168"/>
      <c r="C5" s="177"/>
      <c r="D5" s="180" t="s">
        <v>2</v>
      </c>
      <c r="E5" s="180" t="s">
        <v>3</v>
      </c>
      <c r="F5" s="180" t="s">
        <v>70</v>
      </c>
      <c r="G5" s="175"/>
      <c r="H5" s="175"/>
      <c r="I5" s="175"/>
      <c r="J5" s="123" t="s">
        <v>71</v>
      </c>
      <c r="K5" s="123" t="s">
        <v>72</v>
      </c>
      <c r="L5" s="124"/>
    </row>
    <row r="6" spans="2:16" s="80" customFormat="1" ht="15.75">
      <c r="B6" s="125">
        <v>4</v>
      </c>
      <c r="C6" s="125" t="s">
        <v>16</v>
      </c>
      <c r="D6" s="126">
        <v>255</v>
      </c>
      <c r="E6" s="126">
        <v>39</v>
      </c>
      <c r="F6" s="127">
        <v>294</v>
      </c>
      <c r="G6" s="126">
        <v>299</v>
      </c>
      <c r="H6" s="126">
        <v>45</v>
      </c>
      <c r="I6" s="127">
        <v>344</v>
      </c>
      <c r="J6" s="126">
        <f>I6-F6</f>
        <v>50</v>
      </c>
      <c r="K6" s="128">
        <f>I6/F6-1</f>
        <v>0.17006802721088432</v>
      </c>
      <c r="L6" s="129"/>
      <c r="N6" s="94"/>
      <c r="O6" s="94"/>
      <c r="P6" s="95"/>
    </row>
    <row r="7" spans="2:16" s="80" customFormat="1" ht="15.75">
      <c r="B7" s="125">
        <v>11</v>
      </c>
      <c r="C7" s="125" t="s">
        <v>17</v>
      </c>
      <c r="D7" s="126">
        <v>486</v>
      </c>
      <c r="E7" s="126">
        <v>69</v>
      </c>
      <c r="F7" s="127">
        <v>555</v>
      </c>
      <c r="G7" s="126">
        <v>622</v>
      </c>
      <c r="H7" s="126">
        <v>83</v>
      </c>
      <c r="I7" s="127">
        <v>705</v>
      </c>
      <c r="J7" s="126">
        <f>I7-F7</f>
        <v>150</v>
      </c>
      <c r="K7" s="128">
        <f>I7/F7-1</f>
        <v>0.27027027027027017</v>
      </c>
      <c r="L7" s="129"/>
      <c r="N7" s="94"/>
      <c r="O7" s="94"/>
      <c r="P7" s="95"/>
    </row>
    <row r="8" spans="2:16" s="80" customFormat="1" ht="15.75">
      <c r="B8" s="125">
        <v>14</v>
      </c>
      <c r="C8" s="125" t="s">
        <v>18</v>
      </c>
      <c r="D8" s="126">
        <v>240</v>
      </c>
      <c r="E8" s="126">
        <v>36</v>
      </c>
      <c r="F8" s="127">
        <v>276</v>
      </c>
      <c r="G8" s="126">
        <v>316</v>
      </c>
      <c r="H8" s="126">
        <v>52</v>
      </c>
      <c r="I8" s="127">
        <v>368</v>
      </c>
      <c r="J8" s="126">
        <f t="shared" ref="J8:J68" si="0">I8-F8</f>
        <v>92</v>
      </c>
      <c r="K8" s="128">
        <f t="shared" ref="K8:K68" si="1">I8/F8-1</f>
        <v>0.33333333333333326</v>
      </c>
      <c r="L8" s="129"/>
      <c r="N8" s="94"/>
      <c r="O8" s="94"/>
      <c r="P8" s="95"/>
    </row>
    <row r="9" spans="2:16" s="80" customFormat="1" ht="15.75">
      <c r="B9" s="125">
        <v>18</v>
      </c>
      <c r="C9" s="125" t="s">
        <v>19</v>
      </c>
      <c r="D9" s="126">
        <v>344</v>
      </c>
      <c r="E9" s="126">
        <v>58</v>
      </c>
      <c r="F9" s="127">
        <v>402</v>
      </c>
      <c r="G9" s="126">
        <v>440</v>
      </c>
      <c r="H9" s="126">
        <v>98</v>
      </c>
      <c r="I9" s="127">
        <v>538</v>
      </c>
      <c r="J9" s="126">
        <f t="shared" si="0"/>
        <v>136</v>
      </c>
      <c r="K9" s="128">
        <f t="shared" si="1"/>
        <v>0.3383084577114428</v>
      </c>
      <c r="L9" s="129"/>
      <c r="N9" s="94"/>
      <c r="O9" s="94"/>
      <c r="P9" s="95"/>
    </row>
    <row r="10" spans="2:16" s="80" customFormat="1" ht="15.75">
      <c r="B10" s="125">
        <v>21</v>
      </c>
      <c r="C10" s="125" t="s">
        <v>20</v>
      </c>
      <c r="D10" s="126">
        <v>151</v>
      </c>
      <c r="E10" s="126">
        <v>21</v>
      </c>
      <c r="F10" s="127">
        <v>172</v>
      </c>
      <c r="G10" s="126">
        <v>139</v>
      </c>
      <c r="H10" s="126">
        <v>23</v>
      </c>
      <c r="I10" s="127">
        <v>162</v>
      </c>
      <c r="J10" s="126">
        <f t="shared" si="0"/>
        <v>-10</v>
      </c>
      <c r="K10" s="128">
        <f t="shared" si="1"/>
        <v>-5.8139534883720922E-2</v>
      </c>
      <c r="L10" s="129"/>
      <c r="N10" s="94"/>
      <c r="O10" s="94"/>
      <c r="P10" s="95"/>
    </row>
    <row r="11" spans="2:16" s="80" customFormat="1" ht="15.75">
      <c r="B11" s="125">
        <v>23</v>
      </c>
      <c r="C11" s="125" t="s">
        <v>21</v>
      </c>
      <c r="D11" s="126">
        <v>170</v>
      </c>
      <c r="E11" s="126">
        <v>24</v>
      </c>
      <c r="F11" s="127">
        <v>194</v>
      </c>
      <c r="G11" s="126">
        <v>208</v>
      </c>
      <c r="H11" s="126">
        <v>35</v>
      </c>
      <c r="I11" s="127">
        <v>243</v>
      </c>
      <c r="J11" s="126">
        <f t="shared" si="0"/>
        <v>49</v>
      </c>
      <c r="K11" s="128">
        <f t="shared" si="1"/>
        <v>0.25257731958762886</v>
      </c>
      <c r="L11" s="129"/>
      <c r="N11" s="94"/>
      <c r="O11" s="94"/>
      <c r="P11" s="95"/>
    </row>
    <row r="12" spans="2:16" s="80" customFormat="1" ht="15.75">
      <c r="B12" s="125">
        <v>29</v>
      </c>
      <c r="C12" s="125" t="s">
        <v>22</v>
      </c>
      <c r="D12" s="126">
        <v>1063</v>
      </c>
      <c r="E12" s="126">
        <v>185</v>
      </c>
      <c r="F12" s="127">
        <v>1248</v>
      </c>
      <c r="G12" s="126">
        <v>1229</v>
      </c>
      <c r="H12" s="126">
        <v>282</v>
      </c>
      <c r="I12" s="127">
        <v>1511</v>
      </c>
      <c r="J12" s="126">
        <f t="shared" si="0"/>
        <v>263</v>
      </c>
      <c r="K12" s="128">
        <f t="shared" si="1"/>
        <v>0.21073717948717952</v>
      </c>
      <c r="L12" s="129"/>
      <c r="N12" s="94"/>
      <c r="O12" s="94"/>
      <c r="P12" s="95"/>
    </row>
    <row r="13" spans="2:16" s="80" customFormat="1" ht="15.75">
      <c r="B13" s="125">
        <v>41</v>
      </c>
      <c r="C13" s="125" t="s">
        <v>23</v>
      </c>
      <c r="D13" s="126">
        <v>804</v>
      </c>
      <c r="E13" s="126">
        <v>153</v>
      </c>
      <c r="F13" s="127">
        <v>957</v>
      </c>
      <c r="G13" s="126">
        <v>965</v>
      </c>
      <c r="H13" s="126">
        <v>203</v>
      </c>
      <c r="I13" s="127">
        <v>1168</v>
      </c>
      <c r="J13" s="126">
        <f t="shared" si="0"/>
        <v>211</v>
      </c>
      <c r="K13" s="128">
        <f t="shared" si="1"/>
        <v>0.22048066875653083</v>
      </c>
      <c r="L13" s="129"/>
      <c r="N13" s="94"/>
      <c r="O13" s="94"/>
      <c r="P13" s="95"/>
    </row>
    <row r="14" spans="2:16" s="81" customFormat="1" ht="15.75">
      <c r="B14" s="130"/>
      <c r="C14" s="130" t="s">
        <v>15</v>
      </c>
      <c r="D14" s="131">
        <v>3513</v>
      </c>
      <c r="E14" s="131">
        <v>585</v>
      </c>
      <c r="F14" s="131">
        <v>4098</v>
      </c>
      <c r="G14" s="131">
        <v>4218</v>
      </c>
      <c r="H14" s="131">
        <v>821</v>
      </c>
      <c r="I14" s="131">
        <v>5039</v>
      </c>
      <c r="J14" s="131">
        <f t="shared" si="0"/>
        <v>941</v>
      </c>
      <c r="K14" s="132">
        <f t="shared" si="1"/>
        <v>0.22962420693020991</v>
      </c>
      <c r="L14" s="133"/>
      <c r="N14" s="96"/>
      <c r="O14" s="96"/>
      <c r="P14" s="96"/>
    </row>
    <row r="15" spans="2:16" s="80" customFormat="1" ht="15.75">
      <c r="B15" s="125">
        <v>22</v>
      </c>
      <c r="C15" s="125" t="s">
        <v>25</v>
      </c>
      <c r="D15" s="126">
        <v>178</v>
      </c>
      <c r="E15" s="126">
        <v>19</v>
      </c>
      <c r="F15" s="127">
        <v>197</v>
      </c>
      <c r="G15" s="126">
        <v>198</v>
      </c>
      <c r="H15" s="126">
        <v>39</v>
      </c>
      <c r="I15" s="127">
        <v>237</v>
      </c>
      <c r="J15" s="126">
        <f t="shared" si="0"/>
        <v>40</v>
      </c>
      <c r="K15" s="128">
        <f t="shared" si="1"/>
        <v>0.20304568527918776</v>
      </c>
      <c r="L15" s="129"/>
      <c r="N15" s="94"/>
      <c r="O15" s="94"/>
      <c r="P15" s="95"/>
    </row>
    <row r="16" spans="2:16" s="80" customFormat="1" ht="15.75">
      <c r="B16" s="125">
        <v>44</v>
      </c>
      <c r="C16" s="125" t="s">
        <v>26</v>
      </c>
      <c r="D16" s="126">
        <v>132</v>
      </c>
      <c r="E16" s="126">
        <v>26</v>
      </c>
      <c r="F16" s="127">
        <v>158</v>
      </c>
      <c r="G16" s="126">
        <v>141</v>
      </c>
      <c r="H16" s="126">
        <v>28</v>
      </c>
      <c r="I16" s="127">
        <v>169</v>
      </c>
      <c r="J16" s="126">
        <f t="shared" si="0"/>
        <v>11</v>
      </c>
      <c r="K16" s="128">
        <f t="shared" si="1"/>
        <v>6.9620253164556889E-2</v>
      </c>
      <c r="L16" s="129"/>
      <c r="N16" s="94"/>
      <c r="O16" s="94"/>
      <c r="P16" s="95"/>
    </row>
    <row r="17" spans="2:16" s="80" customFormat="1" ht="15.75">
      <c r="B17" s="125">
        <v>50</v>
      </c>
      <c r="C17" s="125" t="s">
        <v>27</v>
      </c>
      <c r="D17" s="126">
        <v>980</v>
      </c>
      <c r="E17" s="126">
        <v>142</v>
      </c>
      <c r="F17" s="127">
        <v>1122</v>
      </c>
      <c r="G17" s="126">
        <v>1127</v>
      </c>
      <c r="H17" s="126">
        <v>180</v>
      </c>
      <c r="I17" s="127">
        <v>1307</v>
      </c>
      <c r="J17" s="126">
        <f t="shared" si="0"/>
        <v>185</v>
      </c>
      <c r="K17" s="128">
        <f t="shared" si="1"/>
        <v>0.16488413547237069</v>
      </c>
      <c r="L17" s="129"/>
      <c r="N17" s="94"/>
      <c r="O17" s="94"/>
      <c r="P17" s="95"/>
    </row>
    <row r="18" spans="2:16" s="81" customFormat="1" ht="15.75">
      <c r="B18" s="130"/>
      <c r="C18" s="130" t="s">
        <v>24</v>
      </c>
      <c r="D18" s="131">
        <v>1290</v>
      </c>
      <c r="E18" s="131">
        <v>187</v>
      </c>
      <c r="F18" s="131">
        <v>1477</v>
      </c>
      <c r="G18" s="131">
        <v>1466</v>
      </c>
      <c r="H18" s="131">
        <v>247</v>
      </c>
      <c r="I18" s="131">
        <v>1713</v>
      </c>
      <c r="J18" s="131">
        <f t="shared" si="0"/>
        <v>236</v>
      </c>
      <c r="K18" s="132">
        <f t="shared" si="1"/>
        <v>0.1597833446174679</v>
      </c>
      <c r="L18" s="133"/>
      <c r="N18" s="96"/>
      <c r="O18" s="96"/>
      <c r="P18" s="96"/>
    </row>
    <row r="19" spans="2:16" s="81" customFormat="1" ht="15.75">
      <c r="B19" s="130">
        <v>33</v>
      </c>
      <c r="C19" s="130" t="s">
        <v>28</v>
      </c>
      <c r="D19" s="131">
        <v>421</v>
      </c>
      <c r="E19" s="131">
        <v>55</v>
      </c>
      <c r="F19" s="131">
        <v>476</v>
      </c>
      <c r="G19" s="131">
        <v>532</v>
      </c>
      <c r="H19" s="131">
        <v>65</v>
      </c>
      <c r="I19" s="131">
        <v>597</v>
      </c>
      <c r="J19" s="131">
        <f t="shared" si="0"/>
        <v>121</v>
      </c>
      <c r="K19" s="132">
        <f t="shared" si="1"/>
        <v>0.25420168067226889</v>
      </c>
      <c r="L19" s="133"/>
      <c r="N19" s="96"/>
      <c r="O19" s="96"/>
      <c r="P19" s="96"/>
    </row>
    <row r="20" spans="2:16" s="81" customFormat="1" ht="15.75">
      <c r="B20" s="130">
        <v>7</v>
      </c>
      <c r="C20" s="130" t="s">
        <v>29</v>
      </c>
      <c r="D20" s="131">
        <v>828</v>
      </c>
      <c r="E20" s="131">
        <v>193</v>
      </c>
      <c r="F20" s="131">
        <v>1021</v>
      </c>
      <c r="G20" s="131">
        <v>1061</v>
      </c>
      <c r="H20" s="131">
        <v>226</v>
      </c>
      <c r="I20" s="131">
        <v>1287</v>
      </c>
      <c r="J20" s="131">
        <f t="shared" si="0"/>
        <v>266</v>
      </c>
      <c r="K20" s="132">
        <f t="shared" si="1"/>
        <v>0.26052889324191963</v>
      </c>
      <c r="L20" s="133"/>
      <c r="N20" s="96"/>
      <c r="O20" s="96"/>
      <c r="P20" s="96"/>
    </row>
    <row r="21" spans="2:16" s="80" customFormat="1" ht="15.75">
      <c r="B21" s="125">
        <v>35</v>
      </c>
      <c r="C21" s="125" t="s">
        <v>31</v>
      </c>
      <c r="D21" s="126">
        <v>275</v>
      </c>
      <c r="E21" s="126">
        <v>78</v>
      </c>
      <c r="F21" s="127">
        <v>353</v>
      </c>
      <c r="G21" s="126">
        <v>342</v>
      </c>
      <c r="H21" s="126">
        <v>132</v>
      </c>
      <c r="I21" s="127">
        <v>474</v>
      </c>
      <c r="J21" s="126">
        <f t="shared" si="0"/>
        <v>121</v>
      </c>
      <c r="K21" s="128">
        <f t="shared" si="1"/>
        <v>0.34277620396600561</v>
      </c>
      <c r="L21" s="129"/>
      <c r="N21" s="94"/>
      <c r="O21" s="94"/>
      <c r="P21" s="95"/>
    </row>
    <row r="22" spans="2:16" s="80" customFormat="1" ht="15.75">
      <c r="B22" s="125">
        <v>38</v>
      </c>
      <c r="C22" s="125" t="s">
        <v>73</v>
      </c>
      <c r="D22" s="126">
        <v>177</v>
      </c>
      <c r="E22" s="126">
        <v>50</v>
      </c>
      <c r="F22" s="127">
        <v>227</v>
      </c>
      <c r="G22" s="126">
        <v>228</v>
      </c>
      <c r="H22" s="126">
        <v>83</v>
      </c>
      <c r="I22" s="127">
        <v>311</v>
      </c>
      <c r="J22" s="126">
        <f t="shared" si="0"/>
        <v>84</v>
      </c>
      <c r="K22" s="128">
        <f t="shared" si="1"/>
        <v>0.37004405286343611</v>
      </c>
      <c r="L22" s="129"/>
      <c r="N22" s="94"/>
      <c r="O22" s="94"/>
      <c r="P22" s="95"/>
    </row>
    <row r="23" spans="2:16" s="81" customFormat="1" ht="15.75">
      <c r="B23" s="130"/>
      <c r="C23" s="130" t="s">
        <v>30</v>
      </c>
      <c r="D23" s="131">
        <v>452</v>
      </c>
      <c r="E23" s="131">
        <v>128</v>
      </c>
      <c r="F23" s="131">
        <v>580</v>
      </c>
      <c r="G23" s="131">
        <v>570</v>
      </c>
      <c r="H23" s="131">
        <v>215</v>
      </c>
      <c r="I23" s="131">
        <v>785</v>
      </c>
      <c r="J23" s="131">
        <f t="shared" si="0"/>
        <v>205</v>
      </c>
      <c r="K23" s="132">
        <f t="shared" si="1"/>
        <v>0.35344827586206895</v>
      </c>
      <c r="L23" s="133"/>
      <c r="N23" s="96"/>
      <c r="O23" s="96"/>
      <c r="P23" s="96"/>
    </row>
    <row r="24" spans="2:16" s="81" customFormat="1" ht="15.75">
      <c r="B24" s="130">
        <v>39</v>
      </c>
      <c r="C24" s="130" t="s">
        <v>33</v>
      </c>
      <c r="D24" s="131">
        <v>223</v>
      </c>
      <c r="E24" s="131">
        <v>33</v>
      </c>
      <c r="F24" s="131">
        <v>256</v>
      </c>
      <c r="G24" s="131">
        <v>272</v>
      </c>
      <c r="H24" s="131">
        <v>66</v>
      </c>
      <c r="I24" s="131">
        <v>338</v>
      </c>
      <c r="J24" s="131">
        <f t="shared" si="0"/>
        <v>82</v>
      </c>
      <c r="K24" s="132">
        <f t="shared" si="1"/>
        <v>0.3203125</v>
      </c>
      <c r="L24" s="133"/>
      <c r="N24" s="96"/>
      <c r="O24" s="96"/>
      <c r="P24" s="96"/>
    </row>
    <row r="25" spans="2:16" s="80" customFormat="1" ht="15.75">
      <c r="B25" s="125">
        <v>5</v>
      </c>
      <c r="C25" s="125" t="s">
        <v>35</v>
      </c>
      <c r="D25" s="126">
        <v>78</v>
      </c>
      <c r="E25" s="126">
        <v>11</v>
      </c>
      <c r="F25" s="127">
        <v>89</v>
      </c>
      <c r="G25" s="126">
        <v>119</v>
      </c>
      <c r="H25" s="126">
        <v>17</v>
      </c>
      <c r="I25" s="127">
        <v>136</v>
      </c>
      <c r="J25" s="126">
        <f t="shared" si="0"/>
        <v>47</v>
      </c>
      <c r="K25" s="128">
        <f t="shared" si="1"/>
        <v>0.5280898876404494</v>
      </c>
      <c r="L25" s="129"/>
      <c r="N25" s="94"/>
      <c r="O25" s="94"/>
      <c r="P25" s="95"/>
    </row>
    <row r="26" spans="2:16" s="80" customFormat="1" ht="15.75">
      <c r="B26" s="125">
        <v>9</v>
      </c>
      <c r="C26" s="125" t="s">
        <v>36</v>
      </c>
      <c r="D26" s="126">
        <v>395</v>
      </c>
      <c r="E26" s="126">
        <v>40</v>
      </c>
      <c r="F26" s="127">
        <v>435</v>
      </c>
      <c r="G26" s="126">
        <v>393</v>
      </c>
      <c r="H26" s="126">
        <v>60</v>
      </c>
      <c r="I26" s="127">
        <v>453</v>
      </c>
      <c r="J26" s="126">
        <f t="shared" si="0"/>
        <v>18</v>
      </c>
      <c r="K26" s="128">
        <f t="shared" si="1"/>
        <v>4.1379310344827669E-2</v>
      </c>
      <c r="L26" s="129"/>
      <c r="N26" s="94"/>
      <c r="O26" s="94"/>
      <c r="P26" s="95"/>
    </row>
    <row r="27" spans="2:16" s="80" customFormat="1" ht="15.75">
      <c r="B27" s="125">
        <v>24</v>
      </c>
      <c r="C27" s="125" t="s">
        <v>37</v>
      </c>
      <c r="D27" s="126">
        <v>236</v>
      </c>
      <c r="E27" s="126">
        <v>39</v>
      </c>
      <c r="F27" s="127">
        <v>275</v>
      </c>
      <c r="G27" s="126">
        <v>281</v>
      </c>
      <c r="H27" s="126">
        <v>45</v>
      </c>
      <c r="I27" s="127">
        <v>326</v>
      </c>
      <c r="J27" s="126">
        <f t="shared" si="0"/>
        <v>51</v>
      </c>
      <c r="K27" s="128">
        <f t="shared" si="1"/>
        <v>0.18545454545454554</v>
      </c>
      <c r="L27" s="129"/>
      <c r="N27" s="94"/>
      <c r="O27" s="94"/>
      <c r="P27" s="95"/>
    </row>
    <row r="28" spans="2:16" s="80" customFormat="1" ht="15.75">
      <c r="B28" s="125">
        <v>34</v>
      </c>
      <c r="C28" s="125" t="s">
        <v>38</v>
      </c>
      <c r="D28" s="126">
        <v>144</v>
      </c>
      <c r="E28" s="126">
        <v>20</v>
      </c>
      <c r="F28" s="127">
        <v>164</v>
      </c>
      <c r="G28" s="126">
        <v>149</v>
      </c>
      <c r="H28" s="126">
        <v>23</v>
      </c>
      <c r="I28" s="127">
        <v>172</v>
      </c>
      <c r="J28" s="126">
        <f t="shared" si="0"/>
        <v>8</v>
      </c>
      <c r="K28" s="128">
        <f t="shared" si="1"/>
        <v>4.8780487804878092E-2</v>
      </c>
      <c r="L28" s="129"/>
      <c r="N28" s="94"/>
      <c r="O28" s="94"/>
      <c r="P28" s="95"/>
    </row>
    <row r="29" spans="2:16" s="80" customFormat="1" ht="15.75">
      <c r="B29" s="125">
        <v>37</v>
      </c>
      <c r="C29" s="125" t="s">
        <v>39</v>
      </c>
      <c r="D29" s="126">
        <v>200</v>
      </c>
      <c r="E29" s="126">
        <v>17</v>
      </c>
      <c r="F29" s="127">
        <v>217</v>
      </c>
      <c r="G29" s="126">
        <v>206</v>
      </c>
      <c r="H29" s="126">
        <v>33</v>
      </c>
      <c r="I29" s="127">
        <v>239</v>
      </c>
      <c r="J29" s="126">
        <f t="shared" si="0"/>
        <v>22</v>
      </c>
      <c r="K29" s="128">
        <f t="shared" si="1"/>
        <v>0.10138248847926268</v>
      </c>
      <c r="L29" s="129"/>
      <c r="N29" s="94"/>
      <c r="O29" s="94"/>
      <c r="P29" s="95"/>
    </row>
    <row r="30" spans="2:16" s="80" customFormat="1" ht="15.75">
      <c r="B30" s="125">
        <v>40</v>
      </c>
      <c r="C30" s="125" t="s">
        <v>40</v>
      </c>
      <c r="D30" s="126">
        <v>90</v>
      </c>
      <c r="E30" s="126">
        <v>5</v>
      </c>
      <c r="F30" s="127">
        <v>95</v>
      </c>
      <c r="G30" s="126">
        <v>113</v>
      </c>
      <c r="H30" s="126">
        <v>12</v>
      </c>
      <c r="I30" s="127">
        <v>125</v>
      </c>
      <c r="J30" s="126">
        <f t="shared" si="0"/>
        <v>30</v>
      </c>
      <c r="K30" s="128">
        <f t="shared" si="1"/>
        <v>0.31578947368421062</v>
      </c>
      <c r="L30" s="129"/>
      <c r="N30" s="94"/>
      <c r="O30" s="94"/>
      <c r="P30" s="95"/>
    </row>
    <row r="31" spans="2:16" s="80" customFormat="1" ht="15.75">
      <c r="B31" s="125">
        <v>42</v>
      </c>
      <c r="C31" s="125" t="s">
        <v>41</v>
      </c>
      <c r="D31" s="126">
        <v>77</v>
      </c>
      <c r="E31" s="126">
        <v>14</v>
      </c>
      <c r="F31" s="127">
        <v>91</v>
      </c>
      <c r="G31" s="126">
        <v>79</v>
      </c>
      <c r="H31" s="126">
        <v>11</v>
      </c>
      <c r="I31" s="127">
        <v>90</v>
      </c>
      <c r="J31" s="126">
        <f t="shared" si="0"/>
        <v>-1</v>
      </c>
      <c r="K31" s="128">
        <f t="shared" si="1"/>
        <v>-1.098901098901095E-2</v>
      </c>
      <c r="L31" s="129"/>
      <c r="N31" s="94"/>
      <c r="O31" s="94"/>
      <c r="P31" s="95"/>
    </row>
    <row r="32" spans="2:16" s="80" customFormat="1" ht="15.75">
      <c r="B32" s="125">
        <v>47</v>
      </c>
      <c r="C32" s="125" t="s">
        <v>42</v>
      </c>
      <c r="D32" s="126">
        <v>411</v>
      </c>
      <c r="E32" s="126">
        <v>65</v>
      </c>
      <c r="F32" s="127">
        <v>476</v>
      </c>
      <c r="G32" s="126">
        <v>527</v>
      </c>
      <c r="H32" s="126">
        <v>65</v>
      </c>
      <c r="I32" s="127">
        <v>592</v>
      </c>
      <c r="J32" s="126">
        <f t="shared" si="0"/>
        <v>116</v>
      </c>
      <c r="K32" s="128">
        <f t="shared" si="1"/>
        <v>0.24369747899159666</v>
      </c>
      <c r="L32" s="129"/>
      <c r="N32" s="94"/>
      <c r="O32" s="94"/>
      <c r="P32" s="95"/>
    </row>
    <row r="33" spans="2:16" s="80" customFormat="1" ht="15.75">
      <c r="B33" s="125">
        <v>49</v>
      </c>
      <c r="C33" s="125" t="s">
        <v>43</v>
      </c>
      <c r="D33" s="126">
        <v>87</v>
      </c>
      <c r="E33" s="126">
        <v>9</v>
      </c>
      <c r="F33" s="127">
        <v>96</v>
      </c>
      <c r="G33" s="126">
        <v>128</v>
      </c>
      <c r="H33" s="126">
        <v>16</v>
      </c>
      <c r="I33" s="127">
        <v>144</v>
      </c>
      <c r="J33" s="126">
        <f t="shared" si="0"/>
        <v>48</v>
      </c>
      <c r="K33" s="128">
        <f t="shared" si="1"/>
        <v>0.5</v>
      </c>
      <c r="L33" s="129"/>
      <c r="N33" s="94"/>
      <c r="O33" s="94"/>
      <c r="P33" s="95"/>
    </row>
    <row r="34" spans="2:16" s="81" customFormat="1" ht="15.75">
      <c r="B34" s="130"/>
      <c r="C34" s="130" t="s">
        <v>74</v>
      </c>
      <c r="D34" s="131">
        <v>1718</v>
      </c>
      <c r="E34" s="131">
        <v>220</v>
      </c>
      <c r="F34" s="131">
        <v>1938</v>
      </c>
      <c r="G34" s="131">
        <v>1995</v>
      </c>
      <c r="H34" s="131">
        <v>282</v>
      </c>
      <c r="I34" s="131">
        <v>2277</v>
      </c>
      <c r="J34" s="131">
        <f t="shared" si="0"/>
        <v>339</v>
      </c>
      <c r="K34" s="132">
        <f t="shared" si="1"/>
        <v>0.17492260061919507</v>
      </c>
      <c r="L34" s="133"/>
      <c r="N34" s="96"/>
      <c r="O34" s="96"/>
      <c r="P34" s="96"/>
    </row>
    <row r="35" spans="2:16" s="80" customFormat="1" ht="15.75">
      <c r="B35" s="125">
        <v>2</v>
      </c>
      <c r="C35" s="125" t="s">
        <v>44</v>
      </c>
      <c r="D35" s="126">
        <v>297</v>
      </c>
      <c r="E35" s="126">
        <v>47</v>
      </c>
      <c r="F35" s="127">
        <v>344</v>
      </c>
      <c r="G35" s="126">
        <v>365</v>
      </c>
      <c r="H35" s="126">
        <v>70</v>
      </c>
      <c r="I35" s="127">
        <v>435</v>
      </c>
      <c r="J35" s="126">
        <f t="shared" si="0"/>
        <v>91</v>
      </c>
      <c r="K35" s="128">
        <f t="shared" si="1"/>
        <v>0.26453488372093026</v>
      </c>
      <c r="L35" s="129"/>
      <c r="N35" s="94"/>
      <c r="O35" s="94"/>
      <c r="P35" s="95"/>
    </row>
    <row r="36" spans="2:16" s="80" customFormat="1" ht="15.75">
      <c r="B36" s="125">
        <v>13</v>
      </c>
      <c r="C36" s="125" t="s">
        <v>45</v>
      </c>
      <c r="D36" s="126">
        <v>227</v>
      </c>
      <c r="E36" s="126">
        <v>34</v>
      </c>
      <c r="F36" s="127">
        <v>261</v>
      </c>
      <c r="G36" s="126">
        <v>290</v>
      </c>
      <c r="H36" s="126">
        <v>52</v>
      </c>
      <c r="I36" s="127">
        <v>342</v>
      </c>
      <c r="J36" s="126">
        <f t="shared" si="0"/>
        <v>81</v>
      </c>
      <c r="K36" s="128">
        <f t="shared" si="1"/>
        <v>0.31034482758620685</v>
      </c>
      <c r="L36" s="129"/>
      <c r="N36" s="94"/>
      <c r="O36" s="94"/>
      <c r="P36" s="95"/>
    </row>
    <row r="37" spans="2:16" s="80" customFormat="1" ht="15.75">
      <c r="B37" s="125">
        <v>16</v>
      </c>
      <c r="C37" s="125" t="s">
        <v>46</v>
      </c>
      <c r="D37" s="126">
        <v>125</v>
      </c>
      <c r="E37" s="126">
        <v>21</v>
      </c>
      <c r="F37" s="127">
        <v>146</v>
      </c>
      <c r="G37" s="126">
        <v>145</v>
      </c>
      <c r="H37" s="126">
        <v>30</v>
      </c>
      <c r="I37" s="127">
        <v>175</v>
      </c>
      <c r="J37" s="126">
        <f t="shared" si="0"/>
        <v>29</v>
      </c>
      <c r="K37" s="128">
        <f t="shared" si="1"/>
        <v>0.19863013698630128</v>
      </c>
      <c r="L37" s="129"/>
      <c r="N37" s="94"/>
      <c r="O37" s="94"/>
      <c r="P37" s="95"/>
    </row>
    <row r="38" spans="2:16" s="80" customFormat="1" ht="15.75">
      <c r="B38" s="125">
        <v>19</v>
      </c>
      <c r="C38" s="125" t="s">
        <v>47</v>
      </c>
      <c r="D38" s="126">
        <v>202</v>
      </c>
      <c r="E38" s="126">
        <v>41</v>
      </c>
      <c r="F38" s="127">
        <v>243</v>
      </c>
      <c r="G38" s="126">
        <v>222</v>
      </c>
      <c r="H38" s="126">
        <v>52</v>
      </c>
      <c r="I38" s="127">
        <v>274</v>
      </c>
      <c r="J38" s="126">
        <f t="shared" si="0"/>
        <v>31</v>
      </c>
      <c r="K38" s="128">
        <f t="shared" si="1"/>
        <v>0.12757201646090532</v>
      </c>
      <c r="L38" s="129"/>
      <c r="N38" s="94"/>
      <c r="O38" s="94"/>
      <c r="P38" s="95"/>
    </row>
    <row r="39" spans="2:16" s="80" customFormat="1" ht="15.75">
      <c r="B39" s="125">
        <v>45</v>
      </c>
      <c r="C39" s="125" t="s">
        <v>48</v>
      </c>
      <c r="D39" s="126">
        <v>321</v>
      </c>
      <c r="E39" s="126">
        <v>53</v>
      </c>
      <c r="F39" s="127">
        <v>374</v>
      </c>
      <c r="G39" s="126">
        <v>416</v>
      </c>
      <c r="H39" s="126">
        <v>79</v>
      </c>
      <c r="I39" s="127">
        <v>495</v>
      </c>
      <c r="J39" s="126">
        <f t="shared" si="0"/>
        <v>121</v>
      </c>
      <c r="K39" s="128">
        <f t="shared" si="1"/>
        <v>0.32352941176470584</v>
      </c>
      <c r="L39" s="129"/>
      <c r="N39" s="94"/>
      <c r="O39" s="94"/>
      <c r="P39" s="95"/>
    </row>
    <row r="40" spans="2:16" s="81" customFormat="1" ht="15.75">
      <c r="B40" s="130"/>
      <c r="C40" s="130" t="s">
        <v>75</v>
      </c>
      <c r="D40" s="131">
        <v>1172</v>
      </c>
      <c r="E40" s="131">
        <v>196</v>
      </c>
      <c r="F40" s="131">
        <v>1368</v>
      </c>
      <c r="G40" s="131">
        <v>1438</v>
      </c>
      <c r="H40" s="131">
        <v>283</v>
      </c>
      <c r="I40" s="131">
        <v>1721</v>
      </c>
      <c r="J40" s="131">
        <f t="shared" si="0"/>
        <v>353</v>
      </c>
      <c r="K40" s="132">
        <f t="shared" si="1"/>
        <v>0.25804093567251463</v>
      </c>
      <c r="L40" s="133"/>
      <c r="N40" s="96"/>
      <c r="O40" s="96"/>
      <c r="P40" s="96"/>
    </row>
    <row r="41" spans="2:16" s="80" customFormat="1" ht="15.75">
      <c r="B41" s="125">
        <v>8</v>
      </c>
      <c r="C41" s="125" t="s">
        <v>50</v>
      </c>
      <c r="D41" s="126">
        <v>3999</v>
      </c>
      <c r="E41" s="126">
        <v>603</v>
      </c>
      <c r="F41" s="127">
        <v>4602</v>
      </c>
      <c r="G41" s="126">
        <v>4563</v>
      </c>
      <c r="H41" s="126">
        <v>735</v>
      </c>
      <c r="I41" s="127">
        <v>5298</v>
      </c>
      <c r="J41" s="126">
        <f t="shared" si="0"/>
        <v>696</v>
      </c>
      <c r="K41" s="128">
        <f t="shared" si="1"/>
        <v>0.15123859191655797</v>
      </c>
      <c r="L41" s="129"/>
      <c r="N41" s="94"/>
      <c r="O41" s="94"/>
      <c r="P41" s="95"/>
    </row>
    <row r="42" spans="2:16" s="80" customFormat="1" ht="15.75">
      <c r="B42" s="125">
        <v>17</v>
      </c>
      <c r="C42" s="125" t="s">
        <v>100</v>
      </c>
      <c r="D42" s="126">
        <v>320</v>
      </c>
      <c r="E42" s="126">
        <v>46</v>
      </c>
      <c r="F42" s="127">
        <v>366</v>
      </c>
      <c r="G42" s="126">
        <v>370</v>
      </c>
      <c r="H42" s="126">
        <v>73</v>
      </c>
      <c r="I42" s="127">
        <v>443</v>
      </c>
      <c r="J42" s="126">
        <f t="shared" si="0"/>
        <v>77</v>
      </c>
      <c r="K42" s="128">
        <f t="shared" si="1"/>
        <v>0.21038251366120209</v>
      </c>
      <c r="L42" s="129"/>
      <c r="N42" s="94"/>
      <c r="O42" s="94"/>
      <c r="P42" s="95"/>
    </row>
    <row r="43" spans="2:16" s="80" customFormat="1" ht="15.75">
      <c r="B43" s="125">
        <v>25</v>
      </c>
      <c r="C43" s="125" t="s">
        <v>101</v>
      </c>
      <c r="D43" s="126">
        <v>237</v>
      </c>
      <c r="E43" s="126">
        <v>31</v>
      </c>
      <c r="F43" s="127">
        <v>268</v>
      </c>
      <c r="G43" s="126">
        <v>219</v>
      </c>
      <c r="H43" s="126">
        <v>41</v>
      </c>
      <c r="I43" s="127">
        <v>260</v>
      </c>
      <c r="J43" s="126">
        <f t="shared" si="0"/>
        <v>-8</v>
      </c>
      <c r="K43" s="128">
        <f t="shared" si="1"/>
        <v>-2.9850746268656692E-2</v>
      </c>
      <c r="L43" s="129"/>
      <c r="N43" s="94"/>
      <c r="O43" s="94"/>
      <c r="P43" s="95"/>
    </row>
    <row r="44" spans="2:16" s="80" customFormat="1" ht="15.75">
      <c r="B44" s="125">
        <v>43</v>
      </c>
      <c r="C44" s="125" t="s">
        <v>51</v>
      </c>
      <c r="D44" s="126">
        <v>384</v>
      </c>
      <c r="E44" s="126">
        <v>55</v>
      </c>
      <c r="F44" s="127">
        <v>439</v>
      </c>
      <c r="G44" s="126">
        <v>471</v>
      </c>
      <c r="H44" s="126">
        <v>71</v>
      </c>
      <c r="I44" s="127">
        <v>542</v>
      </c>
      <c r="J44" s="126">
        <f t="shared" si="0"/>
        <v>103</v>
      </c>
      <c r="K44" s="128">
        <f t="shared" si="1"/>
        <v>0.23462414578587709</v>
      </c>
      <c r="L44" s="129"/>
      <c r="N44" s="94"/>
      <c r="O44" s="94"/>
      <c r="P44" s="95"/>
    </row>
    <row r="45" spans="2:16" s="81" customFormat="1" ht="15.75">
      <c r="B45" s="130"/>
      <c r="C45" s="130" t="s">
        <v>76</v>
      </c>
      <c r="D45" s="131">
        <v>4940</v>
      </c>
      <c r="E45" s="131">
        <v>735</v>
      </c>
      <c r="F45" s="131">
        <v>5675</v>
      </c>
      <c r="G45" s="131">
        <v>5623</v>
      </c>
      <c r="H45" s="131">
        <v>920</v>
      </c>
      <c r="I45" s="131">
        <v>6543</v>
      </c>
      <c r="J45" s="131">
        <f t="shared" si="0"/>
        <v>868</v>
      </c>
      <c r="K45" s="132">
        <f t="shared" si="1"/>
        <v>0.15295154185022031</v>
      </c>
      <c r="L45" s="133"/>
      <c r="N45" s="96"/>
      <c r="O45" s="96"/>
      <c r="P45" s="96"/>
    </row>
    <row r="46" spans="2:16" s="80" customFormat="1" ht="15.75">
      <c r="B46" s="125">
        <v>3</v>
      </c>
      <c r="C46" s="125" t="s">
        <v>63</v>
      </c>
      <c r="D46" s="126">
        <v>1200</v>
      </c>
      <c r="E46" s="126">
        <v>172</v>
      </c>
      <c r="F46" s="127">
        <v>1372</v>
      </c>
      <c r="G46" s="126">
        <v>1417</v>
      </c>
      <c r="H46" s="126">
        <v>214</v>
      </c>
      <c r="I46" s="127">
        <v>1631</v>
      </c>
      <c r="J46" s="126">
        <f t="shared" si="0"/>
        <v>259</v>
      </c>
      <c r="K46" s="128">
        <f t="shared" si="1"/>
        <v>0.18877551020408156</v>
      </c>
      <c r="L46" s="129"/>
      <c r="N46" s="94"/>
      <c r="O46" s="94"/>
      <c r="P46" s="95"/>
    </row>
    <row r="47" spans="2:16" s="80" customFormat="1" ht="15.75">
      <c r="B47" s="125">
        <v>12</v>
      </c>
      <c r="C47" s="125" t="s">
        <v>64</v>
      </c>
      <c r="D47" s="126">
        <v>352</v>
      </c>
      <c r="E47" s="126">
        <v>47</v>
      </c>
      <c r="F47" s="127">
        <v>399</v>
      </c>
      <c r="G47" s="126">
        <v>450</v>
      </c>
      <c r="H47" s="126">
        <v>56</v>
      </c>
      <c r="I47" s="127">
        <v>506</v>
      </c>
      <c r="J47" s="126">
        <f t="shared" si="0"/>
        <v>107</v>
      </c>
      <c r="K47" s="128">
        <f t="shared" si="1"/>
        <v>0.26817042606516295</v>
      </c>
      <c r="L47" s="129"/>
      <c r="N47" s="94"/>
      <c r="O47" s="94"/>
      <c r="P47" s="95"/>
    </row>
    <row r="48" spans="2:16" s="80" customFormat="1" ht="15.75">
      <c r="B48" s="125">
        <v>46</v>
      </c>
      <c r="C48" s="125" t="s">
        <v>65</v>
      </c>
      <c r="D48" s="126">
        <v>1647</v>
      </c>
      <c r="E48" s="126">
        <v>245</v>
      </c>
      <c r="F48" s="127">
        <v>1892</v>
      </c>
      <c r="G48" s="126">
        <v>1971</v>
      </c>
      <c r="H48" s="126">
        <v>357</v>
      </c>
      <c r="I48" s="127">
        <v>2328</v>
      </c>
      <c r="J48" s="126">
        <f t="shared" si="0"/>
        <v>436</v>
      </c>
      <c r="K48" s="128">
        <f t="shared" si="1"/>
        <v>0.23044397463002109</v>
      </c>
      <c r="L48" s="129"/>
      <c r="N48" s="94"/>
      <c r="O48" s="94"/>
      <c r="P48" s="95"/>
    </row>
    <row r="49" spans="2:16" s="81" customFormat="1" ht="15.75">
      <c r="B49" s="130"/>
      <c r="C49" s="130" t="s">
        <v>77</v>
      </c>
      <c r="D49" s="131">
        <v>3199</v>
      </c>
      <c r="E49" s="131">
        <v>464</v>
      </c>
      <c r="F49" s="131">
        <v>3663</v>
      </c>
      <c r="G49" s="131">
        <v>3838</v>
      </c>
      <c r="H49" s="131">
        <v>627</v>
      </c>
      <c r="I49" s="131">
        <v>4465</v>
      </c>
      <c r="J49" s="131">
        <f t="shared" si="0"/>
        <v>802</v>
      </c>
      <c r="K49" s="132">
        <f t="shared" si="1"/>
        <v>0.21894621894621902</v>
      </c>
      <c r="L49" s="133"/>
      <c r="N49" s="96"/>
      <c r="O49" s="96"/>
      <c r="P49" s="96"/>
    </row>
    <row r="50" spans="2:16" s="80" customFormat="1" ht="15.75">
      <c r="B50" s="125">
        <v>6</v>
      </c>
      <c r="C50" s="125" t="s">
        <v>53</v>
      </c>
      <c r="D50" s="126">
        <v>243</v>
      </c>
      <c r="E50" s="126">
        <v>32</v>
      </c>
      <c r="F50" s="127">
        <v>275</v>
      </c>
      <c r="G50" s="126">
        <v>263</v>
      </c>
      <c r="H50" s="126">
        <v>44</v>
      </c>
      <c r="I50" s="127">
        <v>307</v>
      </c>
      <c r="J50" s="126">
        <f t="shared" si="0"/>
        <v>32</v>
      </c>
      <c r="K50" s="128">
        <f t="shared" si="1"/>
        <v>0.11636363636363645</v>
      </c>
      <c r="L50" s="129"/>
      <c r="N50" s="94"/>
      <c r="O50" s="94"/>
      <c r="P50" s="95"/>
    </row>
    <row r="51" spans="2:16" s="80" customFormat="1" ht="15.75">
      <c r="B51" s="125">
        <v>10</v>
      </c>
      <c r="C51" s="125" t="s">
        <v>54</v>
      </c>
      <c r="D51" s="126">
        <v>150</v>
      </c>
      <c r="E51" s="126">
        <v>21</v>
      </c>
      <c r="F51" s="127">
        <v>171</v>
      </c>
      <c r="G51" s="126">
        <v>142</v>
      </c>
      <c r="H51" s="126">
        <v>37</v>
      </c>
      <c r="I51" s="127">
        <v>179</v>
      </c>
      <c r="J51" s="126">
        <f t="shared" si="0"/>
        <v>8</v>
      </c>
      <c r="K51" s="128">
        <f t="shared" si="1"/>
        <v>4.6783625730994149E-2</v>
      </c>
      <c r="L51" s="129"/>
      <c r="N51" s="94"/>
      <c r="O51" s="94"/>
      <c r="P51" s="95"/>
    </row>
    <row r="52" spans="2:16" s="81" customFormat="1" ht="15.75">
      <c r="B52" s="130"/>
      <c r="C52" s="130" t="s">
        <v>78</v>
      </c>
      <c r="D52" s="131">
        <v>393</v>
      </c>
      <c r="E52" s="131">
        <v>53</v>
      </c>
      <c r="F52" s="131">
        <v>446</v>
      </c>
      <c r="G52" s="131">
        <v>405</v>
      </c>
      <c r="H52" s="131">
        <v>81</v>
      </c>
      <c r="I52" s="131">
        <v>486</v>
      </c>
      <c r="J52" s="131">
        <f t="shared" si="0"/>
        <v>40</v>
      </c>
      <c r="K52" s="132">
        <f t="shared" si="1"/>
        <v>8.9686098654708557E-2</v>
      </c>
      <c r="L52" s="133"/>
      <c r="N52" s="96"/>
      <c r="O52" s="96"/>
      <c r="P52" s="96"/>
    </row>
    <row r="53" spans="2:16" s="80" customFormat="1" ht="15.75">
      <c r="B53" s="125">
        <v>15</v>
      </c>
      <c r="C53" s="125" t="s">
        <v>107</v>
      </c>
      <c r="D53" s="126">
        <v>356</v>
      </c>
      <c r="E53" s="126">
        <v>74</v>
      </c>
      <c r="F53" s="127">
        <v>430</v>
      </c>
      <c r="G53" s="126">
        <v>496</v>
      </c>
      <c r="H53" s="126">
        <v>108</v>
      </c>
      <c r="I53" s="127">
        <v>604</v>
      </c>
      <c r="J53" s="126">
        <f t="shared" si="0"/>
        <v>174</v>
      </c>
      <c r="K53" s="128">
        <f t="shared" si="1"/>
        <v>0.40465116279069768</v>
      </c>
      <c r="L53" s="129"/>
      <c r="N53" s="94"/>
      <c r="O53" s="94"/>
      <c r="P53" s="95"/>
    </row>
    <row r="54" spans="2:16" s="80" customFormat="1" ht="15.75">
      <c r="B54" s="125">
        <v>27</v>
      </c>
      <c r="C54" s="125" t="s">
        <v>56</v>
      </c>
      <c r="D54" s="126">
        <v>86</v>
      </c>
      <c r="E54" s="126">
        <v>22</v>
      </c>
      <c r="F54" s="127">
        <v>108</v>
      </c>
      <c r="G54" s="126">
        <v>123</v>
      </c>
      <c r="H54" s="126">
        <v>66</v>
      </c>
      <c r="I54" s="127">
        <v>189</v>
      </c>
      <c r="J54" s="126">
        <f t="shared" si="0"/>
        <v>81</v>
      </c>
      <c r="K54" s="128">
        <f t="shared" si="1"/>
        <v>0.75</v>
      </c>
      <c r="L54" s="129"/>
      <c r="N54" s="94"/>
      <c r="O54" s="94"/>
      <c r="P54" s="95"/>
    </row>
    <row r="55" spans="2:16" s="80" customFormat="1" ht="15.75">
      <c r="B55" s="125">
        <v>32</v>
      </c>
      <c r="C55" s="125" t="s">
        <v>103</v>
      </c>
      <c r="D55" s="126">
        <v>75</v>
      </c>
      <c r="E55" s="126">
        <v>10</v>
      </c>
      <c r="F55" s="127">
        <v>85</v>
      </c>
      <c r="G55" s="126">
        <v>99</v>
      </c>
      <c r="H55" s="126">
        <v>24</v>
      </c>
      <c r="I55" s="127">
        <v>123</v>
      </c>
      <c r="J55" s="126">
        <f t="shared" si="0"/>
        <v>38</v>
      </c>
      <c r="K55" s="128">
        <f t="shared" si="1"/>
        <v>0.44705882352941173</v>
      </c>
      <c r="L55" s="129"/>
      <c r="N55" s="94"/>
      <c r="O55" s="94"/>
      <c r="P55" s="95"/>
    </row>
    <row r="56" spans="2:16" s="80" customFormat="1" ht="15.75">
      <c r="B56" s="125">
        <v>36</v>
      </c>
      <c r="C56" s="125" t="s">
        <v>57</v>
      </c>
      <c r="D56" s="126">
        <v>262</v>
      </c>
      <c r="E56" s="126">
        <v>49</v>
      </c>
      <c r="F56" s="127">
        <v>311</v>
      </c>
      <c r="G56" s="126">
        <v>324</v>
      </c>
      <c r="H56" s="126">
        <v>57</v>
      </c>
      <c r="I56" s="127">
        <v>381</v>
      </c>
      <c r="J56" s="126">
        <f t="shared" si="0"/>
        <v>70</v>
      </c>
      <c r="K56" s="128">
        <f t="shared" si="1"/>
        <v>0.22508038585209</v>
      </c>
      <c r="L56" s="129"/>
      <c r="N56" s="94"/>
      <c r="O56" s="94"/>
      <c r="P56" s="95"/>
    </row>
    <row r="57" spans="2:16" s="81" customFormat="1" ht="15.75">
      <c r="B57" s="130"/>
      <c r="C57" s="130" t="s">
        <v>79</v>
      </c>
      <c r="D57" s="131">
        <v>779</v>
      </c>
      <c r="E57" s="131">
        <v>155</v>
      </c>
      <c r="F57" s="131">
        <v>934</v>
      </c>
      <c r="G57" s="131">
        <v>1042</v>
      </c>
      <c r="H57" s="131">
        <v>255</v>
      </c>
      <c r="I57" s="131">
        <v>1297</v>
      </c>
      <c r="J57" s="131">
        <f t="shared" si="0"/>
        <v>363</v>
      </c>
      <c r="K57" s="132">
        <f t="shared" si="1"/>
        <v>0.38865096359743045</v>
      </c>
      <c r="L57" s="133"/>
      <c r="N57" s="96"/>
      <c r="O57" s="96"/>
      <c r="P57" s="96"/>
    </row>
    <row r="58" spans="2:16" s="81" customFormat="1" ht="15.75">
      <c r="B58" s="130">
        <v>28</v>
      </c>
      <c r="C58" s="130" t="s">
        <v>80</v>
      </c>
      <c r="D58" s="131">
        <v>6545</v>
      </c>
      <c r="E58" s="131">
        <v>1060</v>
      </c>
      <c r="F58" s="131">
        <v>7605</v>
      </c>
      <c r="G58" s="131">
        <v>7711</v>
      </c>
      <c r="H58" s="131">
        <v>1549</v>
      </c>
      <c r="I58" s="131">
        <v>9260</v>
      </c>
      <c r="J58" s="131">
        <f t="shared" si="0"/>
        <v>1655</v>
      </c>
      <c r="K58" s="132">
        <f t="shared" si="1"/>
        <v>0.21761998685075601</v>
      </c>
      <c r="L58" s="133"/>
      <c r="N58" s="96"/>
      <c r="O58" s="96"/>
      <c r="P58" s="96"/>
    </row>
    <row r="59" spans="2:16" s="81" customFormat="1" ht="15.75">
      <c r="B59" s="130">
        <v>30</v>
      </c>
      <c r="C59" s="130" t="s">
        <v>81</v>
      </c>
      <c r="D59" s="131">
        <v>1358</v>
      </c>
      <c r="E59" s="131">
        <v>165</v>
      </c>
      <c r="F59" s="131">
        <v>1523</v>
      </c>
      <c r="G59" s="131">
        <v>1631</v>
      </c>
      <c r="H59" s="131">
        <v>200</v>
      </c>
      <c r="I59" s="131">
        <v>1831</v>
      </c>
      <c r="J59" s="131">
        <f t="shared" si="0"/>
        <v>308</v>
      </c>
      <c r="K59" s="132">
        <f t="shared" si="1"/>
        <v>0.20223243598161522</v>
      </c>
      <c r="L59" s="133"/>
      <c r="N59" s="96"/>
      <c r="O59" s="96"/>
      <c r="P59" s="96"/>
    </row>
    <row r="60" spans="2:16" s="81" customFormat="1" ht="15.75">
      <c r="B60" s="130">
        <v>31</v>
      </c>
      <c r="C60" s="130" t="s">
        <v>82</v>
      </c>
      <c r="D60" s="131">
        <v>1265</v>
      </c>
      <c r="E60" s="131">
        <v>209</v>
      </c>
      <c r="F60" s="131">
        <v>1474</v>
      </c>
      <c r="G60" s="131">
        <v>1463</v>
      </c>
      <c r="H60" s="131">
        <v>283</v>
      </c>
      <c r="I60" s="131">
        <v>1746</v>
      </c>
      <c r="J60" s="131">
        <f t="shared" si="0"/>
        <v>272</v>
      </c>
      <c r="K60" s="132">
        <f t="shared" si="1"/>
        <v>0.18453188602442339</v>
      </c>
      <c r="L60" s="133"/>
      <c r="N60" s="96"/>
      <c r="O60" s="96"/>
      <c r="P60" s="96"/>
    </row>
    <row r="61" spans="2:16" s="80" customFormat="1" ht="15.75">
      <c r="B61" s="125">
        <v>1</v>
      </c>
      <c r="C61" s="125" t="s">
        <v>104</v>
      </c>
      <c r="D61" s="126">
        <v>548</v>
      </c>
      <c r="E61" s="126">
        <v>104</v>
      </c>
      <c r="F61" s="127">
        <v>652</v>
      </c>
      <c r="G61" s="126">
        <v>663</v>
      </c>
      <c r="H61" s="126">
        <v>180</v>
      </c>
      <c r="I61" s="127">
        <v>843</v>
      </c>
      <c r="J61" s="126">
        <f t="shared" si="0"/>
        <v>191</v>
      </c>
      <c r="K61" s="128">
        <f t="shared" si="1"/>
        <v>0.29294478527607359</v>
      </c>
      <c r="L61" s="129"/>
      <c r="N61" s="94"/>
      <c r="O61" s="94"/>
      <c r="P61" s="95"/>
    </row>
    <row r="62" spans="2:16" s="80" customFormat="1" ht="15.75">
      <c r="B62" s="125">
        <v>20</v>
      </c>
      <c r="C62" s="125" t="s">
        <v>105</v>
      </c>
      <c r="D62" s="126">
        <v>979</v>
      </c>
      <c r="E62" s="126">
        <v>182</v>
      </c>
      <c r="F62" s="127">
        <v>1161</v>
      </c>
      <c r="G62" s="126">
        <v>1101</v>
      </c>
      <c r="H62" s="126">
        <v>193</v>
      </c>
      <c r="I62" s="127">
        <v>1294</v>
      </c>
      <c r="J62" s="126">
        <f t="shared" si="0"/>
        <v>133</v>
      </c>
      <c r="K62" s="128">
        <f t="shared" si="1"/>
        <v>0.11455641688199836</v>
      </c>
      <c r="L62" s="129"/>
      <c r="N62" s="94"/>
      <c r="O62" s="94"/>
      <c r="P62" s="95"/>
    </row>
    <row r="63" spans="2:16" s="80" customFormat="1" ht="15.75">
      <c r="B63" s="125">
        <v>48</v>
      </c>
      <c r="C63" s="125" t="s">
        <v>106</v>
      </c>
      <c r="D63" s="126">
        <v>1730</v>
      </c>
      <c r="E63" s="126">
        <v>313</v>
      </c>
      <c r="F63" s="127">
        <v>2043</v>
      </c>
      <c r="G63" s="126">
        <v>1944</v>
      </c>
      <c r="H63" s="126">
        <v>427</v>
      </c>
      <c r="I63" s="127">
        <v>2371</v>
      </c>
      <c r="J63" s="126">
        <f t="shared" si="0"/>
        <v>328</v>
      </c>
      <c r="K63" s="128">
        <f t="shared" si="1"/>
        <v>0.1605482134116496</v>
      </c>
      <c r="L63" s="129"/>
      <c r="N63" s="94"/>
      <c r="O63" s="94"/>
      <c r="P63" s="95"/>
    </row>
    <row r="64" spans="2:16" s="81" customFormat="1" ht="15.75">
      <c r="B64" s="130"/>
      <c r="C64" s="130" t="s">
        <v>83</v>
      </c>
      <c r="D64" s="131">
        <v>3257</v>
      </c>
      <c r="E64" s="131">
        <v>599</v>
      </c>
      <c r="F64" s="131">
        <v>3856</v>
      </c>
      <c r="G64" s="131">
        <v>3708</v>
      </c>
      <c r="H64" s="131">
        <v>800</v>
      </c>
      <c r="I64" s="131">
        <v>4508</v>
      </c>
      <c r="J64" s="131">
        <f t="shared" si="0"/>
        <v>652</v>
      </c>
      <c r="K64" s="132">
        <f t="shared" si="1"/>
        <v>0.16908713692946065</v>
      </c>
      <c r="L64" s="133"/>
      <c r="N64" s="96"/>
      <c r="O64" s="96"/>
      <c r="P64" s="96"/>
    </row>
    <row r="65" spans="2:16" s="81" customFormat="1" ht="15.75">
      <c r="B65" s="130">
        <v>26</v>
      </c>
      <c r="C65" s="130" t="s">
        <v>84</v>
      </c>
      <c r="D65" s="131">
        <v>313</v>
      </c>
      <c r="E65" s="131">
        <v>43</v>
      </c>
      <c r="F65" s="131">
        <v>356</v>
      </c>
      <c r="G65" s="131">
        <v>359</v>
      </c>
      <c r="H65" s="131">
        <v>57</v>
      </c>
      <c r="I65" s="131">
        <v>416</v>
      </c>
      <c r="J65" s="131">
        <f t="shared" si="0"/>
        <v>60</v>
      </c>
      <c r="K65" s="132">
        <f t="shared" si="1"/>
        <v>0.1685393258426966</v>
      </c>
      <c r="L65" s="133"/>
      <c r="N65" s="96"/>
      <c r="O65" s="96"/>
      <c r="P65" s="96"/>
    </row>
    <row r="66" spans="2:16" s="80" customFormat="1" ht="15.75">
      <c r="B66" s="125">
        <v>51</v>
      </c>
      <c r="C66" s="125" t="s">
        <v>85</v>
      </c>
      <c r="D66" s="126">
        <v>24</v>
      </c>
      <c r="E66" s="126">
        <v>3</v>
      </c>
      <c r="F66" s="126">
        <v>27</v>
      </c>
      <c r="G66" s="126">
        <v>25</v>
      </c>
      <c r="H66" s="126">
        <v>3</v>
      </c>
      <c r="I66" s="126">
        <v>28</v>
      </c>
      <c r="J66" s="126">
        <f t="shared" si="0"/>
        <v>1</v>
      </c>
      <c r="K66" s="128">
        <f t="shared" si="1"/>
        <v>3.7037037037036979E-2</v>
      </c>
      <c r="L66" s="129"/>
      <c r="N66" s="94"/>
      <c r="O66" s="94"/>
      <c r="P66" s="95"/>
    </row>
    <row r="67" spans="2:16" s="80" customFormat="1" ht="15.75">
      <c r="B67" s="125">
        <v>52</v>
      </c>
      <c r="C67" s="125" t="s">
        <v>86</v>
      </c>
      <c r="D67" s="126">
        <v>22</v>
      </c>
      <c r="E67" s="126">
        <v>6</v>
      </c>
      <c r="F67" s="126">
        <v>28</v>
      </c>
      <c r="G67" s="126">
        <v>27</v>
      </c>
      <c r="H67" s="126">
        <v>5</v>
      </c>
      <c r="I67" s="126">
        <v>32</v>
      </c>
      <c r="J67" s="126">
        <f t="shared" si="0"/>
        <v>4</v>
      </c>
      <c r="K67" s="128">
        <f t="shared" si="1"/>
        <v>0.14285714285714279</v>
      </c>
      <c r="L67" s="129"/>
      <c r="N67" s="94"/>
      <c r="O67" s="94"/>
      <c r="P67" s="95"/>
    </row>
    <row r="68" spans="2:16" s="80" customFormat="1" ht="15" customHeight="1">
      <c r="B68" s="134"/>
      <c r="C68" s="134" t="s">
        <v>8</v>
      </c>
      <c r="D68" s="135">
        <v>31712</v>
      </c>
      <c r="E68" s="135">
        <v>5089</v>
      </c>
      <c r="F68" s="135">
        <v>36801</v>
      </c>
      <c r="G68" s="135">
        <v>37384</v>
      </c>
      <c r="H68" s="135">
        <v>6985</v>
      </c>
      <c r="I68" s="135">
        <v>44369</v>
      </c>
      <c r="J68" s="135">
        <f t="shared" si="0"/>
        <v>7568</v>
      </c>
      <c r="K68" s="136">
        <f t="shared" si="1"/>
        <v>0.20564658569060623</v>
      </c>
      <c r="L68" s="129"/>
      <c r="N68" s="96"/>
      <c r="O68" s="96"/>
      <c r="P68" s="96"/>
    </row>
    <row r="69" spans="2:16">
      <c r="B69" s="122"/>
      <c r="C69" s="122"/>
      <c r="D69" s="137"/>
      <c r="E69" s="137"/>
      <c r="F69" s="138"/>
      <c r="G69" s="137"/>
      <c r="H69" s="137"/>
      <c r="I69" s="138"/>
      <c r="J69" s="138"/>
      <c r="K69" s="138"/>
      <c r="L69" s="122"/>
      <c r="N69" s="79"/>
      <c r="O69" s="79"/>
      <c r="P69" s="79"/>
    </row>
  </sheetData>
  <mergeCells count="10">
    <mergeCell ref="B4:B5"/>
    <mergeCell ref="C1:K1"/>
    <mergeCell ref="C2:K2"/>
    <mergeCell ref="C3:K3"/>
    <mergeCell ref="D4:F4"/>
    <mergeCell ref="G4:G5"/>
    <mergeCell ref="H4:H5"/>
    <mergeCell ref="I4:I5"/>
    <mergeCell ref="J4:K4"/>
    <mergeCell ref="C4:C5"/>
  </mergeCells>
  <printOptions horizontalCentered="1" verticalCentered="1"/>
  <pageMargins left="0.39370078740157483" right="0.39370078740157483" top="0.39370078740157483" bottom="0.78740157480314965" header="0.31496062992125984" footer="0.31496062992125984"/>
  <pageSetup paperSize="9" scale="73" orientation="portrait" horizontalDpi="300"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71"/>
  <sheetViews>
    <sheetView showGridLines="0" showRowColHeaders="0" tabSelected="1" zoomScaleNormal="100" workbookViewId="0">
      <pane ySplit="2" topLeftCell="A3" activePane="bottomLeft" state="frozen"/>
      <selection activeCell="C25" sqref="C25"/>
      <selection pane="bottomLeft" activeCell="T37" sqref="T37"/>
    </sheetView>
  </sheetViews>
  <sheetFormatPr baseColWidth="10" defaultRowHeight="12.75"/>
  <cols>
    <col min="1" max="7" width="0" style="10" hidden="1" customWidth="1"/>
    <col min="8" max="8" width="25.85546875" style="10" hidden="1" customWidth="1"/>
    <col min="9" max="14" width="11.42578125" style="10"/>
    <col min="15" max="15" width="19.85546875" style="10" customWidth="1"/>
    <col min="16" max="16" width="3.7109375" style="10" customWidth="1"/>
    <col min="17" max="16384" width="11.42578125" style="10"/>
  </cols>
  <sheetData>
    <row r="1" spans="1:24" ht="18.75">
      <c r="I1" s="178" t="s">
        <v>87</v>
      </c>
      <c r="J1" s="178"/>
      <c r="K1" s="178"/>
      <c r="L1" s="178"/>
      <c r="M1" s="178"/>
      <c r="N1" s="178"/>
      <c r="O1" s="178"/>
      <c r="P1" s="178"/>
      <c r="Q1" s="178"/>
      <c r="R1" s="178"/>
      <c r="S1" s="15"/>
    </row>
    <row r="2" spans="1:24" ht="20.100000000000001" customHeight="1">
      <c r="A2" s="147" t="s">
        <v>135</v>
      </c>
      <c r="B2" s="147"/>
      <c r="C2" s="147"/>
      <c r="D2" s="147"/>
      <c r="E2" s="147"/>
      <c r="F2" s="147"/>
      <c r="G2" s="147"/>
      <c r="H2" s="147"/>
      <c r="I2" s="147"/>
      <c r="J2" s="147"/>
      <c r="K2" s="147"/>
      <c r="L2" s="147"/>
      <c r="M2" s="147"/>
      <c r="N2" s="147"/>
      <c r="O2" s="147"/>
      <c r="P2" s="147"/>
      <c r="Q2" s="147"/>
      <c r="R2" s="147"/>
    </row>
    <row r="3" spans="1:24" customFormat="1" ht="39.75" customHeight="1">
      <c r="A3" s="10"/>
      <c r="B3" s="10"/>
      <c r="C3" s="10"/>
      <c r="D3" s="10"/>
      <c r="E3" s="10"/>
      <c r="F3" s="10"/>
      <c r="G3" s="10"/>
      <c r="H3" s="10"/>
      <c r="I3" s="10"/>
      <c r="J3" s="10"/>
      <c r="K3" s="10"/>
      <c r="L3" s="10"/>
      <c r="M3" s="10"/>
      <c r="N3" s="10"/>
      <c r="O3" s="10"/>
      <c r="P3" s="10"/>
    </row>
    <row r="4" spans="1:24" ht="19.5" customHeight="1">
      <c r="A4" s="10" t="s">
        <v>88</v>
      </c>
      <c r="I4" s="179" t="s">
        <v>93</v>
      </c>
      <c r="J4" s="179"/>
      <c r="K4" s="179"/>
      <c r="L4" s="179"/>
      <c r="M4" s="179"/>
      <c r="N4" s="179"/>
      <c r="O4" s="179"/>
      <c r="P4" s="179"/>
      <c r="Q4" s="78"/>
      <c r="R4" s="78"/>
      <c r="S4" s="78"/>
      <c r="T4" s="78"/>
      <c r="U4" s="78"/>
      <c r="V4" s="78"/>
      <c r="W4" s="78"/>
      <c r="X4" s="78"/>
    </row>
    <row r="5" spans="1:24" ht="12.75" customHeight="1">
      <c r="I5" s="77"/>
      <c r="J5" s="77"/>
      <c r="K5" s="77"/>
      <c r="L5" s="77"/>
      <c r="M5" s="77"/>
      <c r="N5" s="77"/>
      <c r="O5" s="77"/>
      <c r="P5" s="77"/>
      <c r="Q5" s="77"/>
    </row>
    <row r="6" spans="1:24" ht="14.25" customHeight="1">
      <c r="A6" s="13" t="str">
        <f>'Total y Variación interanual'!C68</f>
        <v>TOTAL</v>
      </c>
      <c r="B6" s="13">
        <f>'Total y Variación interanual'!I68</f>
        <v>44369</v>
      </c>
      <c r="C6" s="10">
        <v>1587</v>
      </c>
      <c r="D6" s="10">
        <v>22097</v>
      </c>
      <c r="E6" s="10">
        <v>28829</v>
      </c>
      <c r="F6" s="10">
        <v>2427</v>
      </c>
      <c r="G6" s="10">
        <v>31256</v>
      </c>
    </row>
    <row r="7" spans="1:24">
      <c r="J7" s="10" t="str">
        <f>'Total y Variación interanual'!$C$14</f>
        <v>Andalucía</v>
      </c>
      <c r="K7" s="13">
        <f>'Total y Variación interanual'!$I$14</f>
        <v>5039</v>
      </c>
    </row>
    <row r="8" spans="1:24">
      <c r="J8" s="10" t="str">
        <f>'Total y Variación interanual'!C18</f>
        <v>Aragón</v>
      </c>
      <c r="K8" s="13">
        <f>'Total y Variación interanual'!I18</f>
        <v>1713</v>
      </c>
    </row>
    <row r="9" spans="1:24">
      <c r="B9" s="10" t="s">
        <v>2</v>
      </c>
      <c r="C9" s="10" t="s">
        <v>3</v>
      </c>
      <c r="D9" s="10" t="s">
        <v>70</v>
      </c>
      <c r="J9" s="10" t="str">
        <f>'Total y Variación interanual'!C19</f>
        <v>Asturias</v>
      </c>
      <c r="K9" s="13">
        <f>'Total y Variación interanual'!I19</f>
        <v>597</v>
      </c>
    </row>
    <row r="10" spans="1:24">
      <c r="A10" s="13" t="s">
        <v>89</v>
      </c>
      <c r="B10" s="13">
        <f>'Total y Variación interanual'!D68</f>
        <v>31712</v>
      </c>
      <c r="C10" s="13">
        <f>'Total y Variación interanual'!E68</f>
        <v>5089</v>
      </c>
      <c r="D10" s="13">
        <f>'Total y Variación interanual'!F68</f>
        <v>36801</v>
      </c>
      <c r="J10" s="10" t="str">
        <f>'Total y Variación interanual'!C20</f>
        <v>Baleares</v>
      </c>
      <c r="K10" s="13">
        <f>'Total y Variación interanual'!I20</f>
        <v>1287</v>
      </c>
    </row>
    <row r="11" spans="1:24">
      <c r="A11" s="13" t="s">
        <v>90</v>
      </c>
      <c r="B11" s="13">
        <f>'Total y Variación interanual'!G68</f>
        <v>37384</v>
      </c>
      <c r="C11" s="13">
        <f>'Total y Variación interanual'!H68</f>
        <v>6985</v>
      </c>
      <c r="D11" s="13">
        <f>'Total y Variación interanual'!I68</f>
        <v>44369</v>
      </c>
      <c r="J11" s="10" t="str">
        <f>'Total y Variación interanual'!C23</f>
        <v>Canarias</v>
      </c>
      <c r="K11" s="13">
        <f>'Total y Variación interanual'!I23</f>
        <v>785</v>
      </c>
    </row>
    <row r="12" spans="1:24">
      <c r="J12" s="10" t="str">
        <f>'Total y Variación interanual'!C24</f>
        <v>Cantabria</v>
      </c>
      <c r="K12" s="13">
        <f>'Total y Variación interanual'!I24</f>
        <v>338</v>
      </c>
    </row>
    <row r="13" spans="1:24">
      <c r="J13" s="10" t="str">
        <f>'Total y Variación interanual'!$C$34</f>
        <v>CASTILLA-LEÓN</v>
      </c>
      <c r="K13" s="13">
        <f>'Total y Variación interanual'!$I$34</f>
        <v>2277</v>
      </c>
    </row>
    <row r="14" spans="1:24">
      <c r="J14" s="10" t="str">
        <f>'Total y Variación interanual'!$C$40</f>
        <v>CAST.-LA MANCHA</v>
      </c>
      <c r="K14" s="13">
        <f>'Total y Variación interanual'!$I$40</f>
        <v>1721</v>
      </c>
    </row>
    <row r="15" spans="1:24" ht="12.75" customHeight="1">
      <c r="J15" s="10" t="str">
        <f>'Total y Variación interanual'!$C$45</f>
        <v>CATALUÑA</v>
      </c>
      <c r="K15" s="13">
        <f>'Total y Variación interanual'!$I$45</f>
        <v>6543</v>
      </c>
    </row>
    <row r="16" spans="1:24">
      <c r="J16" s="10" t="str">
        <f>'Total y Variación interanual'!$C$49</f>
        <v>C. VALENCIANA</v>
      </c>
      <c r="K16" s="13">
        <f>'Total y Variación interanual'!$I$49</f>
        <v>4465</v>
      </c>
    </row>
    <row r="17" spans="10:11">
      <c r="J17" s="10" t="str">
        <f>'Total y Variación interanual'!$C$52</f>
        <v>EXTREMADURA</v>
      </c>
      <c r="K17" s="13">
        <f>'Total y Variación interanual'!$I$52</f>
        <v>486</v>
      </c>
    </row>
    <row r="18" spans="10:11">
      <c r="J18" s="10" t="str">
        <f>'Total y Variación interanual'!C57</f>
        <v>GALICIA</v>
      </c>
      <c r="K18" s="13">
        <f>'Total y Variación interanual'!I57</f>
        <v>1297</v>
      </c>
    </row>
    <row r="19" spans="10:11">
      <c r="J19" s="10" t="str">
        <f>'Total y Variación interanual'!C58</f>
        <v>C. DE MADRID</v>
      </c>
      <c r="K19" s="13">
        <f>'Total y Variación interanual'!I58</f>
        <v>9260</v>
      </c>
    </row>
    <row r="20" spans="10:11">
      <c r="J20" s="10" t="str">
        <f>'Total y Variación interanual'!C59</f>
        <v>R. DE MURCIA</v>
      </c>
      <c r="K20" s="13">
        <f>'Total y Variación interanual'!I59</f>
        <v>1831</v>
      </c>
    </row>
    <row r="21" spans="10:11">
      <c r="J21" s="10" t="str">
        <f>'Total y Variación interanual'!C60</f>
        <v>NAVARRA</v>
      </c>
      <c r="K21" s="13">
        <f>'Total y Variación interanual'!I60</f>
        <v>1746</v>
      </c>
    </row>
    <row r="22" spans="10:11">
      <c r="J22" s="10" t="str">
        <f>'Total y Variación interanual'!C64</f>
        <v>PAÍS VASCO</v>
      </c>
      <c r="K22" s="13">
        <f>'Total y Variación interanual'!I64</f>
        <v>4508</v>
      </c>
    </row>
    <row r="23" spans="10:11">
      <c r="J23" s="10" t="str">
        <f>'Total y Variación interanual'!C65</f>
        <v>LA RIOJA</v>
      </c>
      <c r="K23" s="13">
        <f>'Total y Variación interanual'!I65</f>
        <v>416</v>
      </c>
    </row>
    <row r="24" spans="10:11">
      <c r="J24" s="13" t="str">
        <f>'Total y Variación interanual'!C66</f>
        <v>CEUTA</v>
      </c>
      <c r="K24" s="13">
        <f>'Total y Variación interanual'!I66</f>
        <v>28</v>
      </c>
    </row>
    <row r="25" spans="10:11">
      <c r="J25" s="13" t="str">
        <f>'Total y Variación interanual'!C67</f>
        <v>MELILLA</v>
      </c>
      <c r="K25" s="13">
        <f>'Total y Variación interanual'!I67</f>
        <v>32</v>
      </c>
    </row>
    <row r="53" spans="9:15" ht="15" customHeight="1">
      <c r="I53" s="179" t="s">
        <v>137</v>
      </c>
      <c r="J53" s="179"/>
      <c r="K53" s="179"/>
      <c r="L53" s="179"/>
      <c r="M53" s="179"/>
      <c r="N53" s="179"/>
      <c r="O53" s="179"/>
    </row>
    <row r="63" spans="9:15">
      <c r="K63" s="13">
        <f>'Total y Variación interanual'!$D$68</f>
        <v>31712</v>
      </c>
    </row>
    <row r="64" spans="9:15">
      <c r="K64" s="13">
        <f>'Total y Variación interanual'!$G$68</f>
        <v>37384</v>
      </c>
    </row>
    <row r="65" spans="11:12">
      <c r="K65" s="13"/>
      <c r="L65" s="139"/>
    </row>
    <row r="66" spans="11:12">
      <c r="K66" s="13">
        <f>'Total y Variación interanual'!$E$68</f>
        <v>5089</v>
      </c>
      <c r="L66" s="139"/>
    </row>
    <row r="67" spans="11:12">
      <c r="K67" s="13">
        <f>'Total y Variación interanual'!$H$68</f>
        <v>6985</v>
      </c>
      <c r="L67" s="139"/>
    </row>
    <row r="68" spans="11:12">
      <c r="K68" s="13"/>
      <c r="L68" s="139"/>
    </row>
    <row r="69" spans="11:12">
      <c r="K69" s="13">
        <f>'Total y Variación interanual'!$F$68</f>
        <v>36801</v>
      </c>
      <c r="L69" s="139"/>
    </row>
    <row r="70" spans="11:12">
      <c r="K70" s="13">
        <f>'Total y Variación interanual'!$I$68</f>
        <v>44369</v>
      </c>
      <c r="L70" s="139"/>
    </row>
    <row r="71" spans="11:12">
      <c r="L71" s="139"/>
    </row>
  </sheetData>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docMetadata/LabelInfo.xml><?xml version="1.0" encoding="utf-8"?>
<clbl:labelList xmlns:clbl="http://schemas.microsoft.com/office/2020/mipLabelMetadata">
  <clbl:label id="{7c93e8fe-bb45-447d-9fbd-08f2d4d61ed3}" enabled="1" method="Standard" siteId="{a22f907a-53a6-449f-b082-22c03676d7f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Procesos por CC.AA</vt:lpstr>
      <vt:lpstr>Modalidades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'Modalidades y duraciones medias'!Área_de_impresión</vt:lpstr>
      <vt:lpstr>Portada!Área_de_impresión</vt:lpstr>
      <vt:lpstr>Prestaciones!Área_de_impresión</vt:lpstr>
      <vt:lpstr>'Procesos por CC.AA'!Área_de_impresión</vt:lpstr>
      <vt:lpstr>'Total y Variación interanual'!Área_de_impresión</vt:lpstr>
      <vt:lpstr>'Totales y gasto'!Área_de_impresión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GALLEGO SANCHEZ, ANGEL</cp:lastModifiedBy>
  <cp:lastPrinted>2020-07-22T07:39:18Z</cp:lastPrinted>
  <dcterms:created xsi:type="dcterms:W3CDTF">2020-04-09T17:28:39Z</dcterms:created>
  <dcterms:modified xsi:type="dcterms:W3CDTF">2023-10-19T15:44:51Z</dcterms:modified>
</cp:coreProperties>
</file>