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C:\Users\99YU2544\Desktop\AFILIACIÓN SS\AFILIACIÓN\"/>
    </mc:Choice>
  </mc:AlternateContent>
  <xr:revisionPtr revIDLastSave="0" documentId="8_{3882F4D8-4BCD-4081-95B9-BA895D0C4EFA}" xr6:coauthVersionLast="47" xr6:coauthVersionMax="47" xr10:uidLastSave="{00000000-0000-0000-0000-000000000000}"/>
  <bookViews>
    <workbookView xWindow="-110" yWindow="-110" windowWidth="19420" windowHeight="1042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4" i="5" l="1"/>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13" i="5"/>
  <c r="E80" i="7"/>
  <c r="G80" i="7"/>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L73" i="5" l="1"/>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<sst xmlns="http://schemas.openxmlformats.org/spreadsheetml/2006/main" count="269" uniqueCount="114">
  <si>
    <t>Primer Progenitor</t>
  </si>
  <si>
    <t>Segundo Progenitor</t>
  </si>
  <si>
    <t>Mujeres</t>
  </si>
  <si>
    <t>Hombres</t>
  </si>
  <si>
    <t>ABRIL/SEPTIEMBRE  2019</t>
  </si>
  <si>
    <t>TOTAL PRIMER PROGENITOR</t>
  </si>
  <si>
    <t>TOTAL SEGUNDO PROGENITOR</t>
  </si>
  <si>
    <t>TOTAL</t>
  </si>
  <si>
    <t>NUMERO DE PROCESOS POR CC.AA</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</si>
  <si>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</si>
  <si>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</si>
  <si>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</si>
  <si>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</si>
  <si>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</si>
  <si>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</si>
  <si>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</si>
  <si>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</si>
  <si>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</si>
  <si>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</si>
  <si>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</si>
  <si>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</si>
  <si>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</si>
  <si>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</si>
  <si>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</si>
  <si>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</si>
  <si>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</si>
  <si>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</si>
  <si>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</si>
  <si>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</si>
  <si>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</si>
  <si>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</si>
  <si>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</si>
  <si>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</si>
  <si>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</si>
  <si>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</si>
  <si>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</si>
  <si>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</si>
  <si>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</si>
  <si>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</si>
  <si>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</si>
  <si>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</si>
  <si>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</si>
  <si>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</si>
  <si>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</si>
  <si>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</si>
  <si>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</si>
  <si>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</si>
  <si>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</si>
  <si>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</si>
  <si>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</si>
  <si>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</si>
  <si>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</si>
  <si>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</si>
  <si>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</si>
  <si>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</si>
  <si>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</si>
  <si>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</si>
  <si>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</si>
  <si>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</si>
  <si>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</si>
  <si>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</si>
  <si>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</si>
  <si>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</si>
  <si>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</si>
  <si>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</si>
  <si>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</si>
  <si>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</si>
  <si>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</si>
  <si>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</si>
  <si>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</si>
  <si>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</si>
  <si>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</si>
  <si>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</si>
  <si>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</si>
  <si>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</si>
  <si>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</si>
  <si>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</si>
  <si>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</si>
  <si>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</si>
  <si>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</si>
  <si>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</si>
  <si>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</si>
  <si>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</si>
  <si>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</si>
  <si>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</si>
  <si>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</si>
  <si>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</si>
  <si>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</si>
  <si>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</si>
  <si>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</si>
  <si>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</si>
  <si>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</si>
  <si>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</si>
  <si>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</si>
  <si>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</si>
  <si>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</si>
  <si>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PROCESOS</t>
  </si>
  <si>
    <t>Variación 2023/2024</t>
  </si>
  <si>
    <r>
      <t xml:space="preserve">PRESTACIÓN DE NACIMIENTO Y CUIDADO DE MENOR </t>
    </r>
    <r>
      <rPr>
        <b/>
        <vertAlign val="superscript"/>
        <sz val="14"/>
        <color theme="9" tint="-0.249977111117893"/>
        <rFont val="Calibri"/>
        <family val="2"/>
        <scheme val="minor"/>
      </rPr>
      <t>(1)</t>
    </r>
  </si>
  <si>
    <r>
      <rPr>
        <vertAlign val="superscript"/>
        <sz val="10"/>
        <rFont val="Calibri"/>
        <family val="2"/>
        <scheme val="minor"/>
      </rPr>
      <t xml:space="preserve">(1) </t>
    </r>
    <r>
      <rPr>
        <sz val="10"/>
        <rFont val="Calibri"/>
        <family val="2"/>
        <scheme val="minor"/>
      </rPr>
      <t>Solo prestaciones reconocidas por el INSS sin ISM.</t>
    </r>
  </si>
  <si>
    <r>
      <rPr>
        <vertAlign val="superscript"/>
        <sz val="10"/>
        <rFont val="Calibri"/>
        <family val="2"/>
        <scheme val="minor"/>
      </rPr>
      <t xml:space="preserve">(2) </t>
    </r>
    <r>
      <rPr>
        <sz val="10"/>
        <rFont val="Calibri"/>
        <family val="2"/>
        <scheme val="minor"/>
      </rPr>
      <t>Número de expedientes estimados, no se recoge el número de perceptores ya que al poder fraccionar los periodos de disfrute de la prestación el número de perceptores se incrementa cada vez que la misma prestación se reactiva.</t>
    </r>
  </si>
  <si>
    <r>
      <t>PRESTACIÓN DE NACIMIENTO Y CUIDADO DE MENOR</t>
    </r>
    <r>
      <rPr>
        <b/>
        <vertAlign val="superscript"/>
        <sz val="14"/>
        <color theme="9" tint="-0.249977111117893"/>
        <rFont val="Calibri"/>
        <family val="2"/>
        <scheme val="minor"/>
      </rPr>
      <t xml:space="preserve"> (1)</t>
    </r>
  </si>
  <si>
    <r>
      <t>SEGUIMIENTO ESTADÍSTICO DE LOS PROCESOS  DE NACIMIENTO Y CUIDADO DEL MENOR</t>
    </r>
    <r>
      <rPr>
        <b/>
        <vertAlign val="superscript"/>
        <sz val="14"/>
        <rFont val="Calibri"/>
        <family val="2"/>
        <scheme val="minor"/>
      </rPr>
      <t xml:space="preserve"> (1)</t>
    </r>
  </si>
  <si>
    <r>
      <t>DURACIÓN MEDIA DE LOS PROCESOS PARA EL PRIMER PROGENITOR EN LOS SUPUESTOS DE MATERNIDAD BIOLÓGICA</t>
    </r>
    <r>
      <rPr>
        <b/>
        <vertAlign val="superscript"/>
        <sz val="12"/>
        <rFont val="Calibri"/>
        <family val="2"/>
        <scheme val="minor"/>
      </rPr>
      <t xml:space="preserve"> (2)</t>
    </r>
  </si>
  <si>
    <r>
      <rPr>
        <b/>
        <vertAlign val="superscript"/>
        <sz val="10"/>
        <rFont val="Calibri"/>
        <family val="2"/>
        <scheme val="minor"/>
      </rPr>
      <t>(1)</t>
    </r>
    <r>
      <rPr>
        <vertAlign val="superscript"/>
        <sz val="10"/>
        <rFont val="Calibri"/>
        <family val="2"/>
        <scheme val="minor"/>
      </rPr>
      <t xml:space="preserve"> </t>
    </r>
    <r>
      <rPr>
        <sz val="10"/>
        <rFont val="Calibri"/>
        <family val="2"/>
        <scheme val="minor"/>
      </rPr>
      <t>Solo prestaciones reconocidas por el INSS sin ISM. No se incluyen los procesos por adopción y acogimiento.</t>
    </r>
  </si>
  <si>
    <r>
      <rPr>
        <b/>
        <vertAlign val="superscript"/>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</si>
  <si>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r>
      <t xml:space="preserve">ENERO-SEPTIEMBRE 2024 </t>
    </r>
    <r>
      <rPr>
        <b/>
        <vertAlign val="superscript"/>
        <sz val="14"/>
        <rFont val="Calibri"/>
        <family val="2"/>
        <scheme val="minor"/>
      </rPr>
      <t>(2)</t>
    </r>
  </si>
  <si>
    <t>GASTO ENERO/SEPTIEMBRE
 2024</t>
  </si>
  <si>
    <r>
      <t>ENERO-SEPTIEMBRE 2024</t>
    </r>
    <r>
      <rPr>
        <b/>
        <vertAlign val="superscript"/>
        <sz val="14"/>
        <rFont val="Calibri"/>
        <family val="2"/>
        <scheme val="minor"/>
      </rPr>
      <t xml:space="preserve"> (2)</t>
    </r>
  </si>
  <si>
    <t>ENERO - SEPTIEMBRE 2024</t>
  </si>
  <si>
    <t>ENERO - SEPTIEMBRE 2023</t>
  </si>
  <si>
    <r>
      <t xml:space="preserve">COMPARACIÓN 2023/2024 </t>
    </r>
    <r>
      <rPr>
        <sz val="14"/>
        <rFont val="Calibri"/>
        <family val="2"/>
        <scheme val="minor"/>
      </rPr>
      <t xml:space="preserve"> (Enero -Septiembre)</t>
    </r>
  </si>
  <si>
    <t/>
  </si>
  <si>
    <t>SEPTIWMBRE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</si>
</sst>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5">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
      <b/>
      <vertAlign val="superscript"/>
      <sz val="14"/>
      <color theme="9" tint="-0.249977111117893"/>
      <name val="Calibri"/>
      <family val="2"/>
      <scheme val="minor"/>
    </font>
    <font>
      <b/>
      <vertAlign val="superscript"/>
      <sz val="14"/>
      <name val="Calibri"/>
      <family val="2"/>
      <scheme val="minor"/>
    </font>
    <font>
      <vertAlign val="superscript"/>
      <sz val="10"/>
      <name val="Calibri"/>
      <family val="2"/>
      <scheme val="minor"/>
    </font>
    <font>
      <b/>
      <vertAlign val="superscript"/>
      <sz val="12"/>
      <name val="Calibri"/>
      <family val="2"/>
      <scheme val="minor"/>
    </font>
    <font>
      <b/>
      <vertAlign val="superscript"/>
      <sz val="10"/>
      <name val="Calibri"/>
      <family val="2"/>
      <scheme val="minor"/>
    </font>
  </fonts>
  <fills count="44">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24">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63">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xf numFmtId="9" fontId="32" fillId="0" borderId="0" applyFont="0" applyFill="0" applyBorder="0" applyAlignment="0" applyProtection="0"/>
  </cellStyleXfs>
  <cellXfs count="185">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3" fontId="27" fillId="43" borderId="15" xfId="3" applyNumberFormat="1" applyFont="1" applyFill="1" applyBorder="1" applyAlignment="1">
      <alignment horizontal="center" vertical="center"/>
    </xf>
    <xf numFmtId="10" fontId="23" fillId="0" borderId="0" xfId="62" applyNumberFormat="1" applyFont="1"/>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wrapText="1"/>
    </xf>
    <xf numFmtId="0" fontId="12" fillId="0" borderId="0" xfId="1" applyFont="1" applyAlignment="1">
      <alignment wrapText="1"/>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3" fontId="12" fillId="0" borderId="0" xfId="2" applyNumberFormat="1" applyFont="1" applyAlignment="1">
      <alignment vertical="center"/>
    </xf>
    <xf numFmtId="0" fontId="12" fillId="0" borderId="0" xfId="1" applyFont="1"/>
    <xf numFmtId="0" fontId="6" fillId="0" borderId="0" xfId="0" applyFont="1" applyAlignment="1">
      <alignment horizontal="center"/>
    </xf>
    <xf numFmtId="3" fontId="6" fillId="0" borderId="0" xfId="0" applyNumberFormat="1" applyFont="1" applyAlignment="1">
      <alignment horizontal="center" vertical="center"/>
    </xf>
    <xf numFmtId="0" fontId="28" fillId="10" borderId="19" xfId="3" applyFont="1" applyFill="1" applyBorder="1" applyAlignment="1">
      <alignment horizontal="center" vertical="top" wrapText="1"/>
    </xf>
    <xf numFmtId="0" fontId="28" fillId="10" borderId="20"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22" xfId="3" applyNumberFormat="1" applyFont="1" applyFill="1" applyBorder="1" applyAlignment="1">
      <alignment horizontal="center" vertical="center"/>
    </xf>
    <xf numFmtId="0" fontId="28" fillId="10" borderId="23" xfId="1" applyFont="1" applyFill="1" applyBorder="1" applyAlignment="1">
      <alignment horizontal="center" vertical="center"/>
    </xf>
    <xf numFmtId="0" fontId="28" fillId="10" borderId="21" xfId="1" applyFont="1" applyFill="1" applyBorder="1" applyAlignment="1">
      <alignment horizontal="center" vertical="center"/>
    </xf>
    <xf numFmtId="3" fontId="27" fillId="10" borderId="19" xfId="3" applyNumberFormat="1" applyFont="1" applyFill="1" applyBorder="1" applyAlignment="1">
      <alignment horizontal="center" vertical="center"/>
    </xf>
    <xf numFmtId="0" fontId="28" fillId="10" borderId="20"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3">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Porcentaje" xfId="62" builtinId="5"/>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65214</c:v>
                </c:pt>
                <c:pt idx="1">
                  <c:v>10081</c:v>
                </c:pt>
                <c:pt idx="2">
                  <c:v>5084</c:v>
                </c:pt>
                <c:pt idx="3">
                  <c:v>10201</c:v>
                </c:pt>
                <c:pt idx="4">
                  <c:v>12241</c:v>
                </c:pt>
                <c:pt idx="5">
                  <c:v>3585</c:v>
                </c:pt>
                <c:pt idx="6">
                  <c:v>14318</c:v>
                </c:pt>
                <c:pt idx="7">
                  <c:v>15468</c:v>
                </c:pt>
                <c:pt idx="8">
                  <c:v>62000</c:v>
                </c:pt>
                <c:pt idx="9">
                  <c:v>7619</c:v>
                </c:pt>
                <c:pt idx="10">
                  <c:v>15184</c:v>
                </c:pt>
                <c:pt idx="11">
                  <c:v>57448</c:v>
                </c:pt>
                <c:pt idx="12">
                  <c:v>13418</c:v>
                </c:pt>
                <c:pt idx="13">
                  <c:v>5239</c:v>
                </c:pt>
                <c:pt idx="14">
                  <c:v>2346</c:v>
                </c:pt>
                <c:pt idx="15">
                  <c:v>35579</c:v>
                </c:pt>
                <c:pt idx="16">
                  <c:v>15348</c:v>
                </c:pt>
                <c:pt idx="17">
                  <c:v>448</c:v>
                </c:pt>
                <c:pt idx="18">
                  <c:v>686</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4860</c:v>
                </c:pt>
                <c:pt idx="1">
                  <c:v>1660</c:v>
                </c:pt>
                <c:pt idx="2">
                  <c:v>563</c:v>
                </c:pt>
                <c:pt idx="3">
                  <c:v>1277</c:v>
                </c:pt>
                <c:pt idx="4">
                  <c:v>734</c:v>
                </c:pt>
                <c:pt idx="5">
                  <c:v>322</c:v>
                </c:pt>
                <c:pt idx="6">
                  <c:v>2278</c:v>
                </c:pt>
                <c:pt idx="7">
                  <c:v>1694</c:v>
                </c:pt>
                <c:pt idx="8">
                  <c:v>6402</c:v>
                </c:pt>
                <c:pt idx="9">
                  <c:v>4274</c:v>
                </c:pt>
                <c:pt idx="10">
                  <c:v>465</c:v>
                </c:pt>
                <c:pt idx="11">
                  <c:v>1278</c:v>
                </c:pt>
                <c:pt idx="12">
                  <c:v>8469</c:v>
                </c:pt>
                <c:pt idx="13">
                  <c:v>1654</c:v>
                </c:pt>
                <c:pt idx="14">
                  <c:v>1840</c:v>
                </c:pt>
                <c:pt idx="15">
                  <c:v>4561</c:v>
                </c:pt>
                <c:pt idx="16">
                  <c:v>414</c:v>
                </c:pt>
                <c:pt idx="17">
                  <c:v>35</c:v>
                </c:pt>
                <c:pt idx="18">
                  <c:v>28</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37384</c:v>
                </c:pt>
                <c:pt idx="1">
                  <c:v>36177</c:v>
                </c:pt>
                <c:pt idx="3">
                  <c:v>6985</c:v>
                </c:pt>
                <c:pt idx="4">
                  <c:v>6631</c:v>
                </c:pt>
                <c:pt idx="6">
                  <c:v>44369</c:v>
                </c:pt>
                <c:pt idx="7">
                  <c:v>42808</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60"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30" y="696220"/>
          <a:ext cx="4296458" cy="703059"/>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430" y="696220"/>
        <a:ext cx="4296458" cy="703059"/>
      </dsp:txXfrm>
    </dsp:sp>
    <dsp:sp modelId="{D499A129-BAD7-4020-AF70-F140AAC5A5A2}">
      <dsp:nvSpPr>
        <dsp:cNvPr id="0" name=""/>
        <dsp:cNvSpPr/>
      </dsp:nvSpPr>
      <dsp:spPr>
        <a:xfrm>
          <a:off x="0" y="416319"/>
          <a:ext cx="1262860" cy="126286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Septiembre 2024</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2023</a:t>
            </a:r>
            <a:r>
              <a:rPr lang="es-ES" sz="1100" baseline="0"/>
              <a:t>           </a:t>
            </a:r>
            <a:r>
              <a:rPr lang="es-ES" sz="1100"/>
              <a:t>2024</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topLeftCell="A19" zoomScaleNormal="100" workbookViewId="0">
      <selection activeCell="I30" sqref="I30"/>
    </sheetView>
  </sheetViews>
  <sheetFormatPr baseColWidth="10" defaultRowHeight="14.5"/>
  <cols>
    <col min="1" max="1" width="13.81640625" customWidth="1"/>
    <col min="3" max="3" width="26.26953125" customWidth="1"/>
    <col min="4" max="4" width="13.726562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4"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t="s">
        <v>113</v>
      </c>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5">
      <c r="A53" s="1"/>
      <c r="B53" s="1"/>
      <c r="C53" s="1"/>
      <c r="D53" s="1"/>
      <c r="E53" s="1"/>
      <c r="G53" s="2"/>
    </row>
    <row r="54" spans="1:7">
      <c r="A54" s="1"/>
      <c r="B54" s="1"/>
      <c r="C54" s="1"/>
      <c r="D54" s="1"/>
      <c r="E54" s="1"/>
    </row>
    <row r="55" spans="1:7" ht="15.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N18" sqref="N18"/>
    </sheetView>
  </sheetViews>
  <sheetFormatPr baseColWidth="10" defaultRowHeight="14.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55" zoomScaleNormal="55" workbookViewId="0">
      <selection activeCell="G26" sqref="G26"/>
    </sheetView>
  </sheetViews>
  <sheetFormatPr baseColWidth="10" defaultRowHeight="14.5"/>
  <cols>
    <col min="2" max="4" width="20.7265625" customWidth="1"/>
  </cols>
  <sheetData>
    <row r="22" spans="2:5" ht="26.25" customHeight="1">
      <c r="B22" s="142" t="s">
        <v>73</v>
      </c>
      <c r="C22" s="142"/>
      <c r="D22" s="142"/>
      <c r="E22" s="6"/>
    </row>
    <row r="23" spans="2:5" ht="26.25" customHeight="1">
      <c r="B23" s="143">
        <f>'Totales y gasto'!$E$75</f>
        <v>351507</v>
      </c>
      <c r="C23" s="143"/>
      <c r="D23" s="143"/>
      <c r="E23" s="7"/>
    </row>
    <row r="24" spans="2:5" ht="14.25" customHeight="1">
      <c r="B24" s="3"/>
      <c r="C24" s="3"/>
      <c r="D24" s="3"/>
    </row>
    <row r="25" spans="2:5" ht="26">
      <c r="B25" s="4" t="s">
        <v>0</v>
      </c>
      <c r="C25" s="3"/>
      <c r="D25" s="5">
        <f>'Totales y gasto'!$F$75</f>
        <v>164849</v>
      </c>
    </row>
    <row r="26" spans="2:5" ht="26">
      <c r="B26" s="4" t="s">
        <v>1</v>
      </c>
      <c r="C26" s="3"/>
      <c r="D26" s="5">
        <f>'Totales y gasto'!$G$75</f>
        <v>186658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8"/>
  <sheetViews>
    <sheetView showGridLines="0" showRowColHeaders="0" topLeftCell="B6" zoomScaleNormal="100" workbookViewId="0">
      <pane ySplit="7" topLeftCell="A13" activePane="bottomLeft" state="frozen"/>
      <selection activeCell="C25" sqref="C25"/>
      <selection pane="bottomLeft" activeCell="U24" sqref="U24"/>
    </sheetView>
  </sheetViews>
  <sheetFormatPr baseColWidth="10" defaultColWidth="11.453125" defaultRowHeight="13"/>
  <cols>
    <col min="1" max="1" width="0" style="11" hidden="1" customWidth="1"/>
    <col min="2" max="2" width="1.453125" style="11" customWidth="1"/>
    <col min="3" max="3" width="7.26953125" style="11" customWidth="1"/>
    <col min="4" max="4" width="25.81640625" style="11" customWidth="1"/>
    <col min="5" max="5" width="19" style="11" customWidth="1"/>
    <col min="6" max="6" width="20.54296875" style="11" customWidth="1"/>
    <col min="7" max="7" width="19.81640625" style="11" customWidth="1"/>
    <col min="8" max="8" width="24.453125" style="11" customWidth="1"/>
    <col min="9" max="9" width="9.54296875" style="11" hidden="1" customWidth="1"/>
    <col min="10" max="10" width="7.1796875" style="16" hidden="1" customWidth="1"/>
    <col min="11" max="11" width="0" style="11" hidden="1" customWidth="1"/>
    <col min="12" max="14" width="15.81640625" style="11" hidden="1" customWidth="1"/>
    <col min="15" max="15" width="0" style="11" hidden="1" customWidth="1"/>
    <col min="16" max="17" width="11.453125" style="11"/>
    <col min="18" max="19" width="0" style="11" hidden="1" customWidth="1"/>
    <col min="20" max="16384" width="11.453125" style="11"/>
  </cols>
  <sheetData>
    <row r="1" spans="1:23" hidden="1"/>
    <row r="2" spans="1:23" hidden="1"/>
    <row r="3" spans="1:23" hidden="1"/>
    <row r="4" spans="1:23" hidden="1"/>
    <row r="5" spans="1:23" hidden="1"/>
    <row r="6" spans="1:23" ht="21">
      <c r="D6" s="146" t="s">
        <v>98</v>
      </c>
      <c r="E6" s="146"/>
      <c r="F6" s="146"/>
      <c r="G6" s="146"/>
      <c r="H6" s="147"/>
      <c r="I6" s="17"/>
      <c r="J6" s="18"/>
    </row>
    <row r="7" spans="1:23" ht="20.149999999999999" customHeight="1">
      <c r="D7" s="148" t="s">
        <v>106</v>
      </c>
      <c r="E7" s="148"/>
      <c r="F7" s="148"/>
      <c r="G7" s="148"/>
      <c r="H7" s="149"/>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5" hidden="1" customHeight="1" thickTop="1">
      <c r="D10" s="24"/>
      <c r="E10" s="150" t="s">
        <v>4</v>
      </c>
      <c r="F10" s="151"/>
      <c r="G10" s="152"/>
      <c r="H10" s="25"/>
      <c r="I10" s="26"/>
      <c r="J10" s="27"/>
    </row>
    <row r="11" spans="1:23" s="28" customFormat="1" ht="21.4" customHeight="1">
      <c r="C11" s="145" t="s">
        <v>70</v>
      </c>
      <c r="D11" s="153" t="s">
        <v>74</v>
      </c>
      <c r="E11" s="153" t="s">
        <v>71</v>
      </c>
      <c r="F11" s="153" t="s">
        <v>5</v>
      </c>
      <c r="G11" s="153" t="s">
        <v>6</v>
      </c>
      <c r="H11" s="153" t="s">
        <v>107</v>
      </c>
      <c r="I11" s="29"/>
      <c r="J11" s="30"/>
      <c r="M11" s="31"/>
    </row>
    <row r="12" spans="1:23" s="28" customFormat="1" ht="24.75" customHeight="1">
      <c r="C12" s="145"/>
      <c r="D12" s="153"/>
      <c r="E12" s="153"/>
      <c r="F12" s="153"/>
      <c r="G12" s="153"/>
      <c r="H12" s="153"/>
      <c r="I12" s="29"/>
      <c r="J12" s="30"/>
      <c r="M12" s="31"/>
    </row>
    <row r="13" spans="1:23" s="23" customFormat="1" ht="16.149999999999999" customHeight="1">
      <c r="A13" s="32"/>
      <c r="B13" s="32"/>
      <c r="C13" s="99"/>
      <c r="D13" s="99" t="s">
        <v>84</v>
      </c>
      <c r="E13" s="100">
        <v>65214</v>
      </c>
      <c r="F13" s="100">
        <v>30773</v>
      </c>
      <c r="G13" s="100">
        <v>34441</v>
      </c>
      <c r="H13" s="101">
        <v>423378421.23000002</v>
      </c>
      <c r="I13" s="33"/>
      <c r="J13" s="34">
        <f>K13-E13</f>
        <v>0</v>
      </c>
      <c r="K13" s="35">
        <f>SUM(F13:G13)</f>
        <v>65214</v>
      </c>
      <c r="L13" s="36">
        <f>SUM(H14:H21)</f>
        <v>423378421.22999996</v>
      </c>
      <c r="M13" s="37">
        <f>L13-H13</f>
        <v>0</v>
      </c>
      <c r="Q13" s="141">
        <f>H13/$H$75</f>
        <v>0.15696553840810004</v>
      </c>
      <c r="T13" s="86"/>
      <c r="U13" s="86"/>
      <c r="V13" s="86"/>
      <c r="W13" s="87"/>
    </row>
    <row r="14" spans="1:23" ht="16.149999999999999" customHeight="1">
      <c r="A14" s="32"/>
      <c r="B14" s="32"/>
      <c r="C14" s="102">
        <v>4</v>
      </c>
      <c r="D14" s="103" t="s">
        <v>12</v>
      </c>
      <c r="E14" s="104">
        <v>7515</v>
      </c>
      <c r="F14" s="104">
        <v>3092</v>
      </c>
      <c r="G14" s="104">
        <v>4423</v>
      </c>
      <c r="H14" s="105">
        <v>43313381.799999997</v>
      </c>
      <c r="I14" s="38"/>
      <c r="J14" s="34">
        <f t="shared" ref="J14:J75" si="0">K14-E14</f>
        <v>0</v>
      </c>
      <c r="K14" s="35">
        <f t="shared" ref="K14:K75" si="1">SUM(F14:G14)</f>
        <v>7515</v>
      </c>
      <c r="M14" s="37"/>
      <c r="Q14" s="141">
        <f t="shared" ref="Q14:Q75" si="2">H14/$H$75</f>
        <v>1.6058230541747917E-2</v>
      </c>
      <c r="T14" s="88"/>
      <c r="U14" s="88"/>
      <c r="V14" s="88"/>
      <c r="W14" s="89"/>
    </row>
    <row r="15" spans="1:23" ht="16.149999999999999" customHeight="1">
      <c r="A15" s="32"/>
      <c r="B15" s="32"/>
      <c r="C15" s="102">
        <v>11</v>
      </c>
      <c r="D15" s="103" t="s">
        <v>13</v>
      </c>
      <c r="E15" s="104">
        <v>7555</v>
      </c>
      <c r="F15" s="104">
        <v>3688</v>
      </c>
      <c r="G15" s="104">
        <v>3867</v>
      </c>
      <c r="H15" s="105">
        <v>48826058.450000003</v>
      </c>
      <c r="I15" s="38"/>
      <c r="J15" s="34">
        <f t="shared" si="0"/>
        <v>0</v>
      </c>
      <c r="K15" s="35">
        <f t="shared" si="1"/>
        <v>7555</v>
      </c>
      <c r="M15" s="37"/>
      <c r="Q15" s="141">
        <f t="shared" si="2"/>
        <v>1.8102029221716394E-2</v>
      </c>
      <c r="T15" s="88"/>
      <c r="U15" s="88"/>
      <c r="V15" s="88"/>
      <c r="W15" s="89"/>
    </row>
    <row r="16" spans="1:23" ht="16.149999999999999" customHeight="1">
      <c r="A16" s="32"/>
      <c r="B16" s="32"/>
      <c r="C16" s="102">
        <v>14</v>
      </c>
      <c r="D16" s="103" t="s">
        <v>14</v>
      </c>
      <c r="E16" s="104">
        <v>6364</v>
      </c>
      <c r="F16" s="104">
        <v>3054</v>
      </c>
      <c r="G16" s="104">
        <v>3310</v>
      </c>
      <c r="H16" s="105">
        <v>40504312.560000002</v>
      </c>
      <c r="I16" s="38"/>
      <c r="J16" s="34">
        <f t="shared" si="0"/>
        <v>0</v>
      </c>
      <c r="K16" s="35">
        <f t="shared" si="1"/>
        <v>6364</v>
      </c>
      <c r="M16" s="37"/>
      <c r="Q16" s="141">
        <f t="shared" si="2"/>
        <v>1.5016781465526107E-2</v>
      </c>
      <c r="T16" s="88"/>
      <c r="U16" s="88"/>
      <c r="V16" s="88"/>
      <c r="W16" s="89"/>
    </row>
    <row r="17" spans="1:23" ht="16.149999999999999" customHeight="1">
      <c r="A17" s="32"/>
      <c r="B17" s="32"/>
      <c r="C17" s="102">
        <v>18</v>
      </c>
      <c r="D17" s="103" t="s">
        <v>15</v>
      </c>
      <c r="E17" s="104">
        <v>6984</v>
      </c>
      <c r="F17" s="104">
        <v>3306</v>
      </c>
      <c r="G17" s="104">
        <v>3678</v>
      </c>
      <c r="H17" s="105">
        <v>43924091.740000002</v>
      </c>
      <c r="I17" s="38"/>
      <c r="J17" s="34">
        <f t="shared" si="0"/>
        <v>0</v>
      </c>
      <c r="K17" s="35">
        <f t="shared" si="1"/>
        <v>6984</v>
      </c>
      <c r="M17" s="37"/>
      <c r="Q17" s="141">
        <f t="shared" si="2"/>
        <v>1.6284648350819966E-2</v>
      </c>
      <c r="T17" s="88"/>
      <c r="U17" s="88"/>
      <c r="V17" s="88"/>
      <c r="W17" s="89"/>
    </row>
    <row r="18" spans="1:23" ht="16.149999999999999" customHeight="1">
      <c r="A18" s="32"/>
      <c r="B18" s="32"/>
      <c r="C18" s="102">
        <v>21</v>
      </c>
      <c r="D18" s="103" t="s">
        <v>16</v>
      </c>
      <c r="E18" s="104">
        <v>4375</v>
      </c>
      <c r="F18" s="104">
        <v>2019</v>
      </c>
      <c r="G18" s="104">
        <v>2356</v>
      </c>
      <c r="H18" s="105">
        <v>27355501.77</v>
      </c>
      <c r="I18" s="38"/>
      <c r="J18" s="34">
        <f t="shared" si="0"/>
        <v>0</v>
      </c>
      <c r="K18" s="35">
        <f t="shared" si="1"/>
        <v>4375</v>
      </c>
      <c r="M18" s="37"/>
      <c r="Q18" s="141">
        <f t="shared" si="2"/>
        <v>1.0141922328675182E-2</v>
      </c>
      <c r="T18" s="88"/>
      <c r="U18" s="88"/>
      <c r="V18" s="88"/>
      <c r="W18" s="89"/>
    </row>
    <row r="19" spans="1:23" ht="16.149999999999999" customHeight="1">
      <c r="A19" s="32"/>
      <c r="B19" s="32"/>
      <c r="C19" s="102">
        <v>23</v>
      </c>
      <c r="D19" s="103" t="s">
        <v>17</v>
      </c>
      <c r="E19" s="104">
        <v>4923</v>
      </c>
      <c r="F19" s="104">
        <v>2245</v>
      </c>
      <c r="G19" s="104">
        <v>2678</v>
      </c>
      <c r="H19" s="105">
        <v>29730111.760000002</v>
      </c>
      <c r="I19" s="38"/>
      <c r="J19" s="34">
        <f t="shared" si="0"/>
        <v>0</v>
      </c>
      <c r="K19" s="35">
        <f t="shared" si="1"/>
        <v>4923</v>
      </c>
      <c r="M19" s="37"/>
      <c r="Q19" s="141">
        <f t="shared" si="2"/>
        <v>1.1022297701861991E-2</v>
      </c>
      <c r="S19" s="39"/>
      <c r="T19" s="88"/>
      <c r="U19" s="88"/>
      <c r="V19" s="88"/>
      <c r="W19" s="89"/>
    </row>
    <row r="20" spans="1:23" ht="16.149999999999999" customHeight="1">
      <c r="A20" s="32"/>
      <c r="B20" s="32"/>
      <c r="C20" s="102">
        <v>29</v>
      </c>
      <c r="D20" s="103" t="s">
        <v>18</v>
      </c>
      <c r="E20" s="104">
        <v>11774</v>
      </c>
      <c r="F20" s="104">
        <v>5711</v>
      </c>
      <c r="G20" s="104">
        <v>6063</v>
      </c>
      <c r="H20" s="105">
        <v>80845966.569999993</v>
      </c>
      <c r="I20" s="38"/>
      <c r="J20" s="34">
        <f t="shared" si="0"/>
        <v>0</v>
      </c>
      <c r="K20" s="35">
        <f t="shared" si="1"/>
        <v>11774</v>
      </c>
      <c r="M20" s="37"/>
      <c r="Q20" s="141">
        <f t="shared" si="2"/>
        <v>2.9973258046350586E-2</v>
      </c>
      <c r="T20" s="88"/>
      <c r="U20" s="88"/>
      <c r="V20" s="88"/>
      <c r="W20" s="89"/>
    </row>
    <row r="21" spans="1:23" ht="16.149999999999999" customHeight="1">
      <c r="A21" s="32"/>
      <c r="B21" s="32"/>
      <c r="C21" s="102">
        <v>41</v>
      </c>
      <c r="D21" s="103" t="s">
        <v>19</v>
      </c>
      <c r="E21" s="104">
        <v>15724</v>
      </c>
      <c r="F21" s="104">
        <v>7658</v>
      </c>
      <c r="G21" s="104">
        <v>8066</v>
      </c>
      <c r="H21" s="105">
        <v>108878996.58</v>
      </c>
      <c r="I21" s="38"/>
      <c r="J21" s="34">
        <f t="shared" si="0"/>
        <v>0</v>
      </c>
      <c r="K21" s="35">
        <f t="shared" si="1"/>
        <v>15724</v>
      </c>
      <c r="M21" s="37"/>
      <c r="Q21" s="141">
        <f t="shared" si="2"/>
        <v>4.0366370751401891E-2</v>
      </c>
      <c r="T21" s="88"/>
      <c r="U21" s="88"/>
      <c r="V21" s="88"/>
      <c r="W21" s="89"/>
    </row>
    <row r="22" spans="1:23" s="23" customFormat="1" ht="16.149999999999999" customHeight="1">
      <c r="A22" s="32"/>
      <c r="B22" s="32"/>
      <c r="C22" s="106"/>
      <c r="D22" s="99" t="s">
        <v>85</v>
      </c>
      <c r="E22" s="100">
        <v>10081</v>
      </c>
      <c r="F22" s="100">
        <v>4480</v>
      </c>
      <c r="G22" s="100">
        <v>5601</v>
      </c>
      <c r="H22" s="101">
        <v>76852170.959999993</v>
      </c>
      <c r="I22" s="33"/>
      <c r="J22" s="34">
        <f t="shared" si="0"/>
        <v>0</v>
      </c>
      <c r="K22" s="35">
        <f t="shared" si="1"/>
        <v>10081</v>
      </c>
      <c r="L22" s="36">
        <f>SUM(H23:H25)</f>
        <v>76852170.960000008</v>
      </c>
      <c r="M22" s="37">
        <f t="shared" ref="M22:M75" si="3">L22-H22</f>
        <v>0</v>
      </c>
      <c r="Q22" s="141">
        <f t="shared" si="2"/>
        <v>2.849257729650434E-2</v>
      </c>
      <c r="T22" s="86"/>
      <c r="U22" s="86"/>
      <c r="V22" s="86"/>
      <c r="W22" s="87"/>
    </row>
    <row r="23" spans="1:23" ht="16.149999999999999" customHeight="1">
      <c r="A23" s="32"/>
      <c r="B23" s="32"/>
      <c r="C23" s="107">
        <v>22</v>
      </c>
      <c r="D23" s="103" t="s">
        <v>20</v>
      </c>
      <c r="E23" s="104">
        <v>1858</v>
      </c>
      <c r="F23" s="104">
        <v>750</v>
      </c>
      <c r="G23" s="104">
        <v>1108</v>
      </c>
      <c r="H23" s="105">
        <v>12689212.630000001</v>
      </c>
      <c r="I23" s="38"/>
      <c r="J23" s="34">
        <f t="shared" si="0"/>
        <v>0</v>
      </c>
      <c r="K23" s="35">
        <f t="shared" si="1"/>
        <v>1858</v>
      </c>
      <c r="M23" s="37"/>
      <c r="Q23" s="141">
        <f t="shared" si="2"/>
        <v>4.7044653023560366E-3</v>
      </c>
      <c r="T23" s="88"/>
      <c r="U23" s="88"/>
      <c r="V23" s="88"/>
      <c r="W23" s="89"/>
    </row>
    <row r="24" spans="1:23" ht="16.149999999999999" customHeight="1">
      <c r="A24" s="32"/>
      <c r="B24" s="32"/>
      <c r="C24" s="107">
        <v>44</v>
      </c>
      <c r="D24" s="103" t="s">
        <v>21</v>
      </c>
      <c r="E24" s="104">
        <v>1061</v>
      </c>
      <c r="F24" s="104">
        <v>459</v>
      </c>
      <c r="G24" s="104">
        <v>602</v>
      </c>
      <c r="H24" s="105">
        <v>7165234.6100000003</v>
      </c>
      <c r="I24" s="38"/>
      <c r="J24" s="34">
        <f t="shared" si="0"/>
        <v>0</v>
      </c>
      <c r="K24" s="35">
        <f t="shared" si="1"/>
        <v>1061</v>
      </c>
      <c r="M24" s="37"/>
      <c r="Q24" s="141">
        <f t="shared" si="2"/>
        <v>2.6564766931473183E-3</v>
      </c>
      <c r="T24" s="88"/>
      <c r="U24" s="88"/>
      <c r="V24" s="88"/>
      <c r="W24" s="89"/>
    </row>
    <row r="25" spans="1:23" ht="16.149999999999999" customHeight="1">
      <c r="A25" s="32"/>
      <c r="B25" s="32"/>
      <c r="C25" s="107">
        <v>50</v>
      </c>
      <c r="D25" s="103" t="s">
        <v>22</v>
      </c>
      <c r="E25" s="104">
        <v>7162</v>
      </c>
      <c r="F25" s="104">
        <v>3271</v>
      </c>
      <c r="G25" s="104">
        <v>3891</v>
      </c>
      <c r="H25" s="105">
        <v>56997723.719999999</v>
      </c>
      <c r="I25" s="38"/>
      <c r="J25" s="34">
        <f t="shared" si="0"/>
        <v>0</v>
      </c>
      <c r="K25" s="35">
        <f t="shared" si="1"/>
        <v>7162</v>
      </c>
      <c r="M25" s="37"/>
      <c r="Q25" s="141">
        <f t="shared" si="2"/>
        <v>2.1131635301000987E-2</v>
      </c>
      <c r="T25" s="88"/>
      <c r="U25" s="88"/>
      <c r="V25" s="88"/>
      <c r="W25" s="89"/>
    </row>
    <row r="26" spans="1:23" s="23" customFormat="1" ht="16.149999999999999" customHeight="1">
      <c r="A26" s="32"/>
      <c r="B26" s="32"/>
      <c r="C26" s="106">
        <v>33</v>
      </c>
      <c r="D26" s="99" t="s">
        <v>86</v>
      </c>
      <c r="E26" s="100">
        <v>5084</v>
      </c>
      <c r="F26" s="100">
        <v>2497</v>
      </c>
      <c r="G26" s="100">
        <v>2587</v>
      </c>
      <c r="H26" s="101">
        <v>39854061.990000002</v>
      </c>
      <c r="I26" s="33"/>
      <c r="J26" s="34">
        <f t="shared" si="0"/>
        <v>0</v>
      </c>
      <c r="K26" s="35">
        <f t="shared" si="1"/>
        <v>5084</v>
      </c>
      <c r="L26" s="36">
        <f>SUM(H26)</f>
        <v>39854061.990000002</v>
      </c>
      <c r="M26" s="37">
        <f t="shared" si="3"/>
        <v>0</v>
      </c>
      <c r="Q26" s="141">
        <f t="shared" si="2"/>
        <v>1.4775704155719674E-2</v>
      </c>
      <c r="T26" s="86"/>
      <c r="U26" s="86"/>
      <c r="V26" s="86"/>
      <c r="W26" s="87"/>
    </row>
    <row r="27" spans="1:23" s="23" customFormat="1" ht="16.149999999999999" customHeight="1">
      <c r="A27" s="32"/>
      <c r="B27" s="32"/>
      <c r="C27" s="106">
        <v>7</v>
      </c>
      <c r="D27" s="99" t="s">
        <v>87</v>
      </c>
      <c r="E27" s="100">
        <v>10201</v>
      </c>
      <c r="F27" s="100">
        <v>4899</v>
      </c>
      <c r="G27" s="100">
        <v>5302</v>
      </c>
      <c r="H27" s="101">
        <v>73133542.569999993</v>
      </c>
      <c r="I27" s="33"/>
      <c r="J27" s="34">
        <f t="shared" si="0"/>
        <v>0</v>
      </c>
      <c r="K27" s="35">
        <f t="shared" si="1"/>
        <v>10201</v>
      </c>
      <c r="L27" s="36">
        <f>SUM(H27)</f>
        <v>73133542.569999993</v>
      </c>
      <c r="M27" s="37">
        <f t="shared" si="3"/>
        <v>0</v>
      </c>
      <c r="Q27" s="141">
        <f t="shared" si="2"/>
        <v>2.711391348628879E-2</v>
      </c>
      <c r="T27" s="86"/>
      <c r="U27" s="86"/>
      <c r="V27" s="86"/>
      <c r="W27" s="87"/>
    </row>
    <row r="28" spans="1:23" s="23" customFormat="1" ht="16.149999999999999" customHeight="1">
      <c r="A28" s="32"/>
      <c r="B28" s="32"/>
      <c r="C28" s="106"/>
      <c r="D28" s="99" t="s">
        <v>89</v>
      </c>
      <c r="E28" s="100">
        <v>12241</v>
      </c>
      <c r="F28" s="100">
        <v>5954</v>
      </c>
      <c r="G28" s="100">
        <v>6287</v>
      </c>
      <c r="H28" s="101">
        <v>79895805.709999993</v>
      </c>
      <c r="I28" s="33"/>
      <c r="J28" s="34">
        <f t="shared" si="0"/>
        <v>0</v>
      </c>
      <c r="K28" s="35">
        <f t="shared" si="1"/>
        <v>12241</v>
      </c>
      <c r="L28" s="36">
        <f>SUM(H29:H30)</f>
        <v>79895805.710000008</v>
      </c>
      <c r="M28" s="37">
        <f t="shared" si="3"/>
        <v>0</v>
      </c>
      <c r="Q28" s="141">
        <f t="shared" si="2"/>
        <v>2.9620990421253129E-2</v>
      </c>
      <c r="T28" s="86"/>
      <c r="U28" s="86"/>
      <c r="V28" s="86"/>
      <c r="W28" s="87"/>
    </row>
    <row r="29" spans="1:23" ht="16.149999999999999" customHeight="1">
      <c r="A29" s="32"/>
      <c r="B29" s="32"/>
      <c r="C29" s="107">
        <v>35</v>
      </c>
      <c r="D29" s="103" t="s">
        <v>23</v>
      </c>
      <c r="E29" s="104">
        <v>6562</v>
      </c>
      <c r="F29" s="104">
        <v>3160</v>
      </c>
      <c r="G29" s="104">
        <v>3402</v>
      </c>
      <c r="H29" s="105">
        <v>41599690.619999997</v>
      </c>
      <c r="I29" s="38"/>
      <c r="J29" s="34">
        <f t="shared" si="0"/>
        <v>0</v>
      </c>
      <c r="K29" s="35">
        <f t="shared" si="1"/>
        <v>6562</v>
      </c>
      <c r="M29" s="37"/>
      <c r="Q29" s="141">
        <f t="shared" si="2"/>
        <v>1.5422887677667975E-2</v>
      </c>
      <c r="T29" s="88"/>
      <c r="U29" s="88"/>
      <c r="V29" s="88"/>
      <c r="W29" s="89"/>
    </row>
    <row r="30" spans="1:23" ht="16.149999999999999" customHeight="1">
      <c r="A30" s="32"/>
      <c r="B30" s="32"/>
      <c r="C30" s="107">
        <v>38</v>
      </c>
      <c r="D30" s="103" t="s">
        <v>24</v>
      </c>
      <c r="E30" s="104">
        <v>5679</v>
      </c>
      <c r="F30" s="104">
        <v>2794</v>
      </c>
      <c r="G30" s="104">
        <v>2885</v>
      </c>
      <c r="H30" s="105">
        <v>38296115.090000004</v>
      </c>
      <c r="I30" s="38"/>
      <c r="J30" s="34">
        <f t="shared" si="0"/>
        <v>0</v>
      </c>
      <c r="K30" s="35">
        <f t="shared" si="1"/>
        <v>5679</v>
      </c>
      <c r="M30" s="37"/>
      <c r="Q30" s="141">
        <f t="shared" si="2"/>
        <v>1.4198102743585156E-2</v>
      </c>
      <c r="T30" s="88"/>
      <c r="U30" s="88"/>
      <c r="V30" s="88"/>
      <c r="W30" s="89"/>
    </row>
    <row r="31" spans="1:23" s="23" customFormat="1" ht="16.149999999999999" customHeight="1">
      <c r="A31" s="32"/>
      <c r="B31" s="32"/>
      <c r="C31" s="106">
        <v>39</v>
      </c>
      <c r="D31" s="99" t="s">
        <v>90</v>
      </c>
      <c r="E31" s="100">
        <v>3585</v>
      </c>
      <c r="F31" s="100">
        <v>1735</v>
      </c>
      <c r="G31" s="100">
        <v>1850</v>
      </c>
      <c r="H31" s="101">
        <v>27771026.850000001</v>
      </c>
      <c r="I31" s="33"/>
      <c r="J31" s="34">
        <f t="shared" si="0"/>
        <v>0</v>
      </c>
      <c r="K31" s="35">
        <f t="shared" si="1"/>
        <v>3585</v>
      </c>
      <c r="L31" s="36">
        <f>SUM(H31)</f>
        <v>27771026.850000001</v>
      </c>
      <c r="M31" s="37">
        <f t="shared" si="3"/>
        <v>0</v>
      </c>
      <c r="Q31" s="141">
        <f t="shared" si="2"/>
        <v>1.0295976278129627E-2</v>
      </c>
      <c r="T31" s="86"/>
      <c r="U31" s="86"/>
      <c r="V31" s="86"/>
      <c r="W31" s="87"/>
    </row>
    <row r="32" spans="1:23" s="23" customFormat="1" ht="16.149999999999999" customHeight="1">
      <c r="A32" s="32"/>
      <c r="B32" s="32"/>
      <c r="C32" s="106"/>
      <c r="D32" s="99" t="s">
        <v>91</v>
      </c>
      <c r="E32" s="100">
        <v>14318</v>
      </c>
      <c r="F32" s="100">
        <v>6763</v>
      </c>
      <c r="G32" s="100">
        <v>7555</v>
      </c>
      <c r="H32" s="101">
        <v>107148524.81999999</v>
      </c>
      <c r="I32" s="33"/>
      <c r="J32" s="34">
        <f t="shared" si="0"/>
        <v>0</v>
      </c>
      <c r="K32" s="35">
        <f t="shared" si="1"/>
        <v>14318</v>
      </c>
      <c r="L32" s="36">
        <f>SUM(H33:H41)</f>
        <v>107148524.81999999</v>
      </c>
      <c r="M32" s="37">
        <f t="shared" si="3"/>
        <v>0</v>
      </c>
      <c r="Q32" s="141">
        <f t="shared" si="2"/>
        <v>3.9724806567003244E-2</v>
      </c>
      <c r="T32" s="86"/>
      <c r="U32" s="86"/>
      <c r="V32" s="86"/>
      <c r="W32" s="87"/>
    </row>
    <row r="33" spans="1:23" ht="16.149999999999999" customHeight="1">
      <c r="A33" s="32"/>
      <c r="B33" s="32"/>
      <c r="C33" s="107">
        <v>5</v>
      </c>
      <c r="D33" s="108" t="s">
        <v>25</v>
      </c>
      <c r="E33" s="104">
        <v>926</v>
      </c>
      <c r="F33" s="104">
        <v>407</v>
      </c>
      <c r="G33" s="104">
        <v>519</v>
      </c>
      <c r="H33" s="105">
        <v>6224065.2999999998</v>
      </c>
      <c r="I33" s="38"/>
      <c r="J33" s="34">
        <f t="shared" si="0"/>
        <v>0</v>
      </c>
      <c r="K33" s="35">
        <f t="shared" si="1"/>
        <v>926</v>
      </c>
      <c r="M33" s="37"/>
      <c r="Q33" s="141">
        <f t="shared" si="2"/>
        <v>2.3075426424979222E-3</v>
      </c>
      <c r="T33" s="88"/>
      <c r="U33" s="88"/>
      <c r="V33" s="88"/>
      <c r="W33" s="89"/>
    </row>
    <row r="34" spans="1:23" ht="16.149999999999999" customHeight="1">
      <c r="A34" s="32"/>
      <c r="B34" s="32"/>
      <c r="C34" s="107">
        <v>9</v>
      </c>
      <c r="D34" s="108" t="s">
        <v>26</v>
      </c>
      <c r="E34" s="104">
        <v>2257</v>
      </c>
      <c r="F34" s="104">
        <v>1051</v>
      </c>
      <c r="G34" s="104">
        <v>1206</v>
      </c>
      <c r="H34" s="105">
        <v>18674138.5</v>
      </c>
      <c r="I34" s="38"/>
      <c r="J34" s="34">
        <f t="shared" si="0"/>
        <v>0</v>
      </c>
      <c r="K34" s="35">
        <f t="shared" si="1"/>
        <v>2257</v>
      </c>
      <c r="M34" s="37"/>
      <c r="Q34" s="141">
        <f t="shared" si="2"/>
        <v>6.9233481372154284E-3</v>
      </c>
      <c r="T34" s="88"/>
      <c r="U34" s="88"/>
      <c r="V34" s="88"/>
      <c r="W34" s="89"/>
    </row>
    <row r="35" spans="1:23" ht="16.149999999999999" customHeight="1">
      <c r="A35" s="32"/>
      <c r="B35" s="32"/>
      <c r="C35" s="107">
        <v>24</v>
      </c>
      <c r="D35" s="103" t="s">
        <v>27</v>
      </c>
      <c r="E35" s="104">
        <v>2266</v>
      </c>
      <c r="F35" s="104">
        <v>1116</v>
      </c>
      <c r="G35" s="104">
        <v>1150</v>
      </c>
      <c r="H35" s="105">
        <v>16974943.809999999</v>
      </c>
      <c r="I35" s="38"/>
      <c r="J35" s="34">
        <f t="shared" si="0"/>
        <v>0</v>
      </c>
      <c r="K35" s="35">
        <f t="shared" si="1"/>
        <v>2266</v>
      </c>
      <c r="M35" s="37"/>
      <c r="Q35" s="141">
        <f t="shared" si="2"/>
        <v>6.2933797779372832E-3</v>
      </c>
      <c r="T35" s="88"/>
      <c r="U35" s="88"/>
      <c r="V35" s="88"/>
      <c r="W35" s="89"/>
    </row>
    <row r="36" spans="1:23" ht="16.149999999999999" customHeight="1">
      <c r="A36" s="32"/>
      <c r="B36" s="32"/>
      <c r="C36" s="107">
        <v>34</v>
      </c>
      <c r="D36" s="103" t="s">
        <v>28</v>
      </c>
      <c r="E36" s="104">
        <v>914</v>
      </c>
      <c r="F36" s="104">
        <v>419</v>
      </c>
      <c r="G36" s="104">
        <v>495</v>
      </c>
      <c r="H36" s="105">
        <v>6706658.4000000004</v>
      </c>
      <c r="I36" s="38"/>
      <c r="J36" s="34">
        <f t="shared" si="0"/>
        <v>0</v>
      </c>
      <c r="K36" s="35">
        <f t="shared" si="1"/>
        <v>914</v>
      </c>
      <c r="M36" s="37"/>
      <c r="Q36" s="141">
        <f t="shared" si="2"/>
        <v>2.4864617417601465E-3</v>
      </c>
      <c r="T36" s="88"/>
      <c r="U36" s="88"/>
      <c r="V36" s="88"/>
      <c r="W36" s="89"/>
    </row>
    <row r="37" spans="1:23" ht="16.149999999999999" customHeight="1">
      <c r="A37" s="32"/>
      <c r="B37" s="32"/>
      <c r="C37" s="107">
        <v>37</v>
      </c>
      <c r="D37" s="103" t="s">
        <v>29</v>
      </c>
      <c r="E37" s="104">
        <v>1952</v>
      </c>
      <c r="F37" s="104">
        <v>965</v>
      </c>
      <c r="G37" s="104">
        <v>987</v>
      </c>
      <c r="H37" s="105">
        <v>13824150.34</v>
      </c>
      <c r="I37" s="38"/>
      <c r="J37" s="34">
        <f t="shared" si="0"/>
        <v>0</v>
      </c>
      <c r="K37" s="35">
        <f t="shared" si="1"/>
        <v>1952</v>
      </c>
      <c r="M37" s="37"/>
      <c r="Q37" s="141">
        <f t="shared" si="2"/>
        <v>5.1252380668069392E-3</v>
      </c>
      <c r="T37" s="88"/>
      <c r="U37" s="88"/>
      <c r="V37" s="88"/>
      <c r="W37" s="89"/>
    </row>
    <row r="38" spans="1:23" ht="16.149999999999999" customHeight="1">
      <c r="A38" s="32"/>
      <c r="B38" s="32"/>
      <c r="C38" s="107">
        <v>40</v>
      </c>
      <c r="D38" s="103" t="s">
        <v>30</v>
      </c>
      <c r="E38" s="104">
        <v>1123</v>
      </c>
      <c r="F38" s="104">
        <v>508</v>
      </c>
      <c r="G38" s="104">
        <v>615</v>
      </c>
      <c r="H38" s="105">
        <v>7882329.3200000003</v>
      </c>
      <c r="I38" s="38"/>
      <c r="J38" s="34">
        <f t="shared" si="0"/>
        <v>0</v>
      </c>
      <c r="K38" s="35">
        <f t="shared" si="1"/>
        <v>1123</v>
      </c>
      <c r="M38" s="37"/>
      <c r="Q38" s="141">
        <f t="shared" si="2"/>
        <v>2.9223361503150766E-3</v>
      </c>
      <c r="R38" s="39"/>
      <c r="T38" s="88"/>
      <c r="U38" s="88"/>
      <c r="V38" s="88"/>
      <c r="W38" s="89"/>
    </row>
    <row r="39" spans="1:23" ht="16.149999999999999" customHeight="1">
      <c r="A39" s="32"/>
      <c r="B39" s="32"/>
      <c r="C39" s="107">
        <v>42</v>
      </c>
      <c r="D39" s="103" t="s">
        <v>31</v>
      </c>
      <c r="E39" s="104">
        <v>587</v>
      </c>
      <c r="F39" s="104">
        <v>253</v>
      </c>
      <c r="G39" s="104">
        <v>334</v>
      </c>
      <c r="H39" s="105">
        <v>4517740.47</v>
      </c>
      <c r="I39" s="38"/>
      <c r="J39" s="34">
        <f t="shared" si="0"/>
        <v>0</v>
      </c>
      <c r="K39" s="35">
        <f t="shared" si="1"/>
        <v>587</v>
      </c>
      <c r="M39" s="37"/>
      <c r="Q39" s="141">
        <f t="shared" si="2"/>
        <v>1.6749308176865698E-3</v>
      </c>
      <c r="T39" s="88"/>
      <c r="U39" s="88"/>
      <c r="V39" s="88"/>
      <c r="W39" s="89"/>
    </row>
    <row r="40" spans="1:23" ht="16.149999999999999" customHeight="1">
      <c r="A40" s="32"/>
      <c r="B40" s="32"/>
      <c r="C40" s="107">
        <v>47</v>
      </c>
      <c r="D40" s="103" t="s">
        <v>32</v>
      </c>
      <c r="E40" s="104">
        <v>3449</v>
      </c>
      <c r="F40" s="104">
        <v>1646</v>
      </c>
      <c r="G40" s="104">
        <v>1803</v>
      </c>
      <c r="H40" s="105">
        <v>26823403.649999999</v>
      </c>
      <c r="I40" s="38"/>
      <c r="J40" s="34">
        <f t="shared" si="0"/>
        <v>0</v>
      </c>
      <c r="K40" s="35">
        <f t="shared" si="1"/>
        <v>3449</v>
      </c>
      <c r="M40" s="37"/>
      <c r="Q40" s="141">
        <f t="shared" si="2"/>
        <v>9.9446494784219911E-3</v>
      </c>
      <c r="T40" s="88"/>
      <c r="U40" s="88"/>
      <c r="V40" s="88"/>
      <c r="W40" s="89"/>
    </row>
    <row r="41" spans="1:23" ht="16.149999999999999" customHeight="1">
      <c r="A41" s="32"/>
      <c r="B41" s="32"/>
      <c r="C41" s="107">
        <v>49</v>
      </c>
      <c r="D41" s="103" t="s">
        <v>33</v>
      </c>
      <c r="E41" s="104">
        <v>844</v>
      </c>
      <c r="F41" s="104">
        <v>398</v>
      </c>
      <c r="G41" s="104">
        <v>446</v>
      </c>
      <c r="H41" s="105">
        <v>5521095.0300000003</v>
      </c>
      <c r="I41" s="38"/>
      <c r="J41" s="34">
        <f t="shared" si="0"/>
        <v>0</v>
      </c>
      <c r="K41" s="35">
        <f t="shared" si="1"/>
        <v>844</v>
      </c>
      <c r="M41" s="37"/>
      <c r="Q41" s="141">
        <f t="shared" si="2"/>
        <v>2.0469197543618875E-3</v>
      </c>
      <c r="T41" s="88"/>
      <c r="U41" s="88"/>
      <c r="V41" s="88"/>
      <c r="W41" s="89"/>
    </row>
    <row r="42" spans="1:23" s="23" customFormat="1" ht="16.149999999999999" customHeight="1">
      <c r="A42" s="32"/>
      <c r="B42" s="32"/>
      <c r="C42" s="106"/>
      <c r="D42" s="99" t="s">
        <v>92</v>
      </c>
      <c r="E42" s="100">
        <v>15468</v>
      </c>
      <c r="F42" s="100">
        <v>6859</v>
      </c>
      <c r="G42" s="100">
        <v>8609</v>
      </c>
      <c r="H42" s="101">
        <v>107219582.65000001</v>
      </c>
      <c r="I42" s="33"/>
      <c r="J42" s="34">
        <f t="shared" si="0"/>
        <v>0</v>
      </c>
      <c r="K42" s="35">
        <f t="shared" si="1"/>
        <v>15468</v>
      </c>
      <c r="L42" s="36">
        <f>SUM(H43:H47)</f>
        <v>107219582.64999999</v>
      </c>
      <c r="M42" s="37">
        <f t="shared" si="3"/>
        <v>0</v>
      </c>
      <c r="Q42" s="141">
        <f t="shared" si="2"/>
        <v>3.97511509199149E-2</v>
      </c>
      <c r="T42" s="86"/>
      <c r="U42" s="86"/>
      <c r="V42" s="86"/>
      <c r="W42" s="87"/>
    </row>
    <row r="43" spans="1:23" ht="16.149999999999999" customHeight="1">
      <c r="A43" s="32"/>
      <c r="B43" s="32"/>
      <c r="C43" s="107">
        <v>2</v>
      </c>
      <c r="D43" s="103" t="s">
        <v>34</v>
      </c>
      <c r="E43" s="104">
        <v>2802</v>
      </c>
      <c r="F43" s="104">
        <v>1238</v>
      </c>
      <c r="G43" s="104">
        <v>1564</v>
      </c>
      <c r="H43" s="105">
        <v>19105357.460000001</v>
      </c>
      <c r="I43" s="38"/>
      <c r="J43" s="34">
        <f t="shared" si="0"/>
        <v>0</v>
      </c>
      <c r="K43" s="35">
        <f t="shared" si="1"/>
        <v>2802</v>
      </c>
      <c r="M43" s="37"/>
      <c r="Q43" s="141">
        <f t="shared" si="2"/>
        <v>7.0832205181259583E-3</v>
      </c>
      <c r="T43" s="88"/>
      <c r="U43" s="88"/>
      <c r="V43" s="88"/>
      <c r="W43" s="89"/>
    </row>
    <row r="44" spans="1:23" ht="16.149999999999999" customHeight="1">
      <c r="A44" s="32"/>
      <c r="B44" s="32"/>
      <c r="C44" s="107">
        <v>13</v>
      </c>
      <c r="D44" s="103" t="s">
        <v>35</v>
      </c>
      <c r="E44" s="104">
        <v>3499</v>
      </c>
      <c r="F44" s="104">
        <v>1592</v>
      </c>
      <c r="G44" s="104">
        <v>1907</v>
      </c>
      <c r="H44" s="105">
        <v>23511079.399999999</v>
      </c>
      <c r="I44" s="38"/>
      <c r="J44" s="34">
        <f t="shared" si="0"/>
        <v>0</v>
      </c>
      <c r="K44" s="35">
        <f t="shared" si="1"/>
        <v>3499</v>
      </c>
      <c r="M44" s="37"/>
      <c r="Q44" s="141">
        <f t="shared" si="2"/>
        <v>8.7166209979600423E-3</v>
      </c>
      <c r="T44" s="88"/>
      <c r="U44" s="88"/>
      <c r="V44" s="88"/>
      <c r="W44" s="89"/>
    </row>
    <row r="45" spans="1:23" ht="16.149999999999999" customHeight="1">
      <c r="A45" s="32"/>
      <c r="B45" s="32"/>
      <c r="C45" s="107">
        <v>16</v>
      </c>
      <c r="D45" s="103" t="s">
        <v>36</v>
      </c>
      <c r="E45" s="104">
        <v>1488</v>
      </c>
      <c r="F45" s="104">
        <v>682</v>
      </c>
      <c r="G45" s="104">
        <v>806</v>
      </c>
      <c r="H45" s="105">
        <v>9431542.6799999997</v>
      </c>
      <c r="I45" s="38"/>
      <c r="J45" s="34">
        <f t="shared" si="0"/>
        <v>0</v>
      </c>
      <c r="K45" s="35">
        <f t="shared" si="1"/>
        <v>1488</v>
      </c>
      <c r="M45" s="37"/>
      <c r="Q45" s="141">
        <f t="shared" si="2"/>
        <v>3.4966996439833521E-3</v>
      </c>
      <c r="T45" s="88"/>
      <c r="U45" s="88"/>
      <c r="V45" s="88"/>
      <c r="W45" s="89"/>
    </row>
    <row r="46" spans="1:23" ht="16.149999999999999" customHeight="1">
      <c r="A46" s="32"/>
      <c r="B46" s="32"/>
      <c r="C46" s="107">
        <v>19</v>
      </c>
      <c r="D46" s="103" t="s">
        <v>37</v>
      </c>
      <c r="E46" s="104">
        <v>2092</v>
      </c>
      <c r="F46" s="104">
        <v>934</v>
      </c>
      <c r="G46" s="104">
        <v>1158</v>
      </c>
      <c r="H46" s="105">
        <v>16337470.17</v>
      </c>
      <c r="I46" s="38"/>
      <c r="J46" s="34">
        <f t="shared" si="0"/>
        <v>0</v>
      </c>
      <c r="K46" s="35">
        <f t="shared" si="1"/>
        <v>2092</v>
      </c>
      <c r="M46" s="37"/>
      <c r="Q46" s="141">
        <f t="shared" si="2"/>
        <v>6.0570394542314304E-3</v>
      </c>
      <c r="T46" s="88"/>
      <c r="U46" s="88"/>
      <c r="V46" s="88"/>
      <c r="W46" s="89"/>
    </row>
    <row r="47" spans="1:23" ht="16.149999999999999" customHeight="1">
      <c r="A47" s="32"/>
      <c r="B47" s="32"/>
      <c r="C47" s="107">
        <v>45</v>
      </c>
      <c r="D47" s="103" t="s">
        <v>38</v>
      </c>
      <c r="E47" s="104">
        <v>5587</v>
      </c>
      <c r="F47" s="104">
        <v>2413</v>
      </c>
      <c r="G47" s="104">
        <v>3174</v>
      </c>
      <c r="H47" s="105">
        <v>38834132.939999998</v>
      </c>
      <c r="I47" s="38"/>
      <c r="J47" s="34">
        <f t="shared" si="0"/>
        <v>0</v>
      </c>
      <c r="K47" s="35">
        <f t="shared" si="1"/>
        <v>5587</v>
      </c>
      <c r="M47" s="37"/>
      <c r="Q47" s="141">
        <f t="shared" si="2"/>
        <v>1.4397570305614114E-2</v>
      </c>
      <c r="T47" s="88"/>
      <c r="U47" s="88"/>
      <c r="V47" s="88"/>
      <c r="W47" s="89"/>
    </row>
    <row r="48" spans="1:23" s="23" customFormat="1" ht="16.149999999999999" customHeight="1">
      <c r="A48" s="32"/>
      <c r="B48" s="32"/>
      <c r="C48" s="106"/>
      <c r="D48" s="99" t="s">
        <v>54</v>
      </c>
      <c r="E48" s="100">
        <v>62000</v>
      </c>
      <c r="F48" s="100">
        <v>28019</v>
      </c>
      <c r="G48" s="100">
        <v>33981</v>
      </c>
      <c r="H48" s="101">
        <v>515465407.08999997</v>
      </c>
      <c r="I48" s="33"/>
      <c r="J48" s="34">
        <f t="shared" si="0"/>
        <v>0</v>
      </c>
      <c r="K48" s="35">
        <f t="shared" si="1"/>
        <v>62000</v>
      </c>
      <c r="L48" s="36">
        <f>SUM(H49:H52)</f>
        <v>515465407.08999997</v>
      </c>
      <c r="M48" s="37">
        <f t="shared" si="3"/>
        <v>0</v>
      </c>
      <c r="Q48" s="141">
        <f t="shared" si="2"/>
        <v>0.1911063509556569</v>
      </c>
      <c r="T48" s="86"/>
      <c r="U48" s="86"/>
      <c r="V48" s="86"/>
      <c r="W48" s="87"/>
    </row>
    <row r="49" spans="1:23" ht="16.149999999999999" customHeight="1">
      <c r="A49" s="32"/>
      <c r="B49" s="32"/>
      <c r="C49" s="107">
        <v>8</v>
      </c>
      <c r="D49" s="103" t="s">
        <v>39</v>
      </c>
      <c r="E49" s="104">
        <v>45504</v>
      </c>
      <c r="F49" s="104">
        <v>21035</v>
      </c>
      <c r="G49" s="104">
        <v>24469</v>
      </c>
      <c r="H49" s="105">
        <v>393852743.55000001</v>
      </c>
      <c r="I49" s="38"/>
      <c r="J49" s="34">
        <f t="shared" si="0"/>
        <v>0</v>
      </c>
      <c r="K49" s="35">
        <f t="shared" si="1"/>
        <v>45504</v>
      </c>
      <c r="M49" s="37"/>
      <c r="Q49" s="141">
        <f t="shared" si="2"/>
        <v>0.14601903367023217</v>
      </c>
      <c r="T49" s="88"/>
      <c r="U49" s="88"/>
      <c r="V49" s="88"/>
      <c r="W49" s="89"/>
    </row>
    <row r="50" spans="1:23" ht="16.149999999999999" customHeight="1">
      <c r="A50" s="32"/>
      <c r="B50" s="32"/>
      <c r="C50" s="107">
        <v>17</v>
      </c>
      <c r="D50" s="103" t="s">
        <v>75</v>
      </c>
      <c r="E50" s="104">
        <v>6661</v>
      </c>
      <c r="F50" s="104">
        <v>2796</v>
      </c>
      <c r="G50" s="104">
        <v>3865</v>
      </c>
      <c r="H50" s="105">
        <v>48586185.270000003</v>
      </c>
      <c r="I50" s="38"/>
      <c r="J50" s="34">
        <f t="shared" si="0"/>
        <v>0</v>
      </c>
      <c r="K50" s="35">
        <f t="shared" si="1"/>
        <v>6661</v>
      </c>
      <c r="M50" s="37"/>
      <c r="Q50" s="141">
        <f t="shared" si="2"/>
        <v>1.8013097379751052E-2</v>
      </c>
      <c r="T50" s="88"/>
      <c r="U50" s="88"/>
      <c r="V50" s="88"/>
      <c r="W50" s="89"/>
    </row>
    <row r="51" spans="1:23" ht="16.149999999999999" customHeight="1">
      <c r="A51" s="32"/>
      <c r="B51" s="32"/>
      <c r="C51" s="107">
        <v>25</v>
      </c>
      <c r="D51" s="103" t="s">
        <v>76</v>
      </c>
      <c r="E51" s="104">
        <v>3844</v>
      </c>
      <c r="F51" s="104">
        <v>1497</v>
      </c>
      <c r="G51" s="104">
        <v>2347</v>
      </c>
      <c r="H51" s="105">
        <v>26687415.559999999</v>
      </c>
      <c r="I51" s="38"/>
      <c r="J51" s="34">
        <f t="shared" si="0"/>
        <v>0</v>
      </c>
      <c r="K51" s="35">
        <f t="shared" si="1"/>
        <v>3844</v>
      </c>
      <c r="M51" s="37"/>
      <c r="Q51" s="141">
        <f t="shared" si="2"/>
        <v>9.8942325400671119E-3</v>
      </c>
      <c r="T51" s="88"/>
      <c r="U51" s="88"/>
      <c r="V51" s="88"/>
      <c r="W51" s="89"/>
    </row>
    <row r="52" spans="1:23" ht="16.149999999999999" customHeight="1">
      <c r="A52" s="32"/>
      <c r="B52" s="32"/>
      <c r="C52" s="107">
        <v>43</v>
      </c>
      <c r="D52" s="103" t="s">
        <v>40</v>
      </c>
      <c r="E52" s="104">
        <v>5991</v>
      </c>
      <c r="F52" s="104">
        <v>2691</v>
      </c>
      <c r="G52" s="104">
        <v>3300</v>
      </c>
      <c r="H52" s="105">
        <v>46339062.710000001</v>
      </c>
      <c r="I52" s="38"/>
      <c r="J52" s="34">
        <f t="shared" si="0"/>
        <v>0</v>
      </c>
      <c r="K52" s="35">
        <f t="shared" si="1"/>
        <v>5991</v>
      </c>
      <c r="M52" s="37"/>
      <c r="Q52" s="141">
        <f t="shared" si="2"/>
        <v>1.717998736560658E-2</v>
      </c>
      <c r="T52" s="88"/>
      <c r="U52" s="88"/>
      <c r="V52" s="88"/>
      <c r="W52" s="89"/>
    </row>
    <row r="53" spans="1:23" s="23" customFormat="1" ht="16.149999999999999" customHeight="1">
      <c r="A53" s="32"/>
      <c r="B53" s="32"/>
      <c r="C53" s="106"/>
      <c r="D53" s="99" t="s">
        <v>56</v>
      </c>
      <c r="E53" s="100">
        <v>7619</v>
      </c>
      <c r="F53" s="100">
        <v>3633</v>
      </c>
      <c r="G53" s="100">
        <v>3986</v>
      </c>
      <c r="H53" s="101">
        <v>44883667.189999998</v>
      </c>
      <c r="I53" s="33"/>
      <c r="J53" s="34">
        <f t="shared" si="0"/>
        <v>0</v>
      </c>
      <c r="K53" s="35">
        <f t="shared" si="1"/>
        <v>7619</v>
      </c>
      <c r="L53" s="36">
        <f>SUM(H54:H55)</f>
        <v>44883667.189999998</v>
      </c>
      <c r="M53" s="37">
        <f t="shared" si="3"/>
        <v>0</v>
      </c>
      <c r="Q53" s="141">
        <f t="shared" si="2"/>
        <v>1.6640406390435829E-2</v>
      </c>
      <c r="T53" s="86"/>
      <c r="U53" s="86"/>
      <c r="V53" s="86"/>
      <c r="W53" s="87"/>
    </row>
    <row r="54" spans="1:23" ht="16.149999999999999" customHeight="1">
      <c r="A54" s="32"/>
      <c r="B54" s="32"/>
      <c r="C54" s="107">
        <v>6</v>
      </c>
      <c r="D54" s="103" t="s">
        <v>41</v>
      </c>
      <c r="E54" s="104">
        <v>5051</v>
      </c>
      <c r="F54" s="104">
        <v>2438</v>
      </c>
      <c r="G54" s="104">
        <v>2613</v>
      </c>
      <c r="H54" s="105">
        <v>29559791.719999999</v>
      </c>
      <c r="I54" s="38"/>
      <c r="J54" s="34">
        <f t="shared" si="0"/>
        <v>0</v>
      </c>
      <c r="K54" s="35">
        <f t="shared" si="1"/>
        <v>5051</v>
      </c>
      <c r="M54" s="37"/>
      <c r="Q54" s="141">
        <f t="shared" si="2"/>
        <v>1.0959152356138842E-2</v>
      </c>
      <c r="T54" s="88"/>
      <c r="U54" s="88"/>
      <c r="V54" s="88"/>
      <c r="W54" s="89"/>
    </row>
    <row r="55" spans="1:23" ht="16.149999999999999" customHeight="1">
      <c r="A55" s="32"/>
      <c r="B55" s="32"/>
      <c r="C55" s="107">
        <v>10</v>
      </c>
      <c r="D55" s="103" t="s">
        <v>42</v>
      </c>
      <c r="E55" s="104">
        <v>2568</v>
      </c>
      <c r="F55" s="104">
        <v>1195</v>
      </c>
      <c r="G55" s="104">
        <v>1373</v>
      </c>
      <c r="H55" s="105">
        <v>15323875.470000001</v>
      </c>
      <c r="I55" s="38"/>
      <c r="J55" s="34">
        <f t="shared" si="0"/>
        <v>0</v>
      </c>
      <c r="K55" s="35">
        <f t="shared" si="1"/>
        <v>2568</v>
      </c>
      <c r="M55" s="37"/>
      <c r="Q55" s="141">
        <f t="shared" si="2"/>
        <v>5.6812540342969882E-3</v>
      </c>
      <c r="T55" s="88"/>
      <c r="U55" s="88"/>
      <c r="V55" s="88"/>
      <c r="W55" s="89"/>
    </row>
    <row r="56" spans="1:23" s="23" customFormat="1" ht="16.149999999999999" customHeight="1">
      <c r="A56" s="32"/>
      <c r="B56" s="32"/>
      <c r="C56" s="106"/>
      <c r="D56" s="99" t="s">
        <v>57</v>
      </c>
      <c r="E56" s="100">
        <v>15184</v>
      </c>
      <c r="F56" s="100">
        <v>7462</v>
      </c>
      <c r="G56" s="100">
        <v>7722</v>
      </c>
      <c r="H56" s="101">
        <v>111653942.95</v>
      </c>
      <c r="I56" s="33"/>
      <c r="J56" s="34">
        <f t="shared" si="0"/>
        <v>0</v>
      </c>
      <c r="K56" s="35">
        <f t="shared" si="1"/>
        <v>15184</v>
      </c>
      <c r="L56" s="36">
        <f>SUM(H57:H60)</f>
        <v>111653942.94999999</v>
      </c>
      <c r="M56" s="37">
        <f t="shared" si="3"/>
        <v>0</v>
      </c>
      <c r="Q56" s="141">
        <f t="shared" si="2"/>
        <v>4.1395168935672202E-2</v>
      </c>
      <c r="T56" s="86"/>
      <c r="U56" s="86"/>
      <c r="V56" s="86"/>
      <c r="W56" s="87"/>
    </row>
    <row r="57" spans="1:23" ht="16.149999999999999" customHeight="1">
      <c r="A57" s="32"/>
      <c r="B57" s="32"/>
      <c r="C57" s="107">
        <v>15</v>
      </c>
      <c r="D57" s="103" t="s">
        <v>79</v>
      </c>
      <c r="E57" s="104">
        <v>6686</v>
      </c>
      <c r="F57" s="104">
        <v>3280</v>
      </c>
      <c r="G57" s="104">
        <v>3406</v>
      </c>
      <c r="H57" s="105">
        <v>50594657.039999999</v>
      </c>
      <c r="I57" s="38"/>
      <c r="J57" s="34">
        <f t="shared" si="0"/>
        <v>0</v>
      </c>
      <c r="K57" s="35">
        <f t="shared" si="1"/>
        <v>6686</v>
      </c>
      <c r="M57" s="37"/>
      <c r="Q57" s="141">
        <f t="shared" si="2"/>
        <v>1.87577287472157E-2</v>
      </c>
      <c r="T57" s="88"/>
      <c r="U57" s="88"/>
      <c r="V57" s="88"/>
      <c r="W57" s="89"/>
    </row>
    <row r="58" spans="1:23" ht="16.149999999999999" customHeight="1">
      <c r="A58" s="32"/>
      <c r="B58" s="32"/>
      <c r="C58" s="107">
        <v>27</v>
      </c>
      <c r="D58" s="103" t="s">
        <v>43</v>
      </c>
      <c r="E58" s="104">
        <v>1821</v>
      </c>
      <c r="F58" s="104">
        <v>876</v>
      </c>
      <c r="G58" s="104">
        <v>945</v>
      </c>
      <c r="H58" s="105">
        <v>12473705.130000001</v>
      </c>
      <c r="I58" s="38"/>
      <c r="J58" s="34">
        <f t="shared" si="0"/>
        <v>0</v>
      </c>
      <c r="K58" s="35">
        <f t="shared" si="1"/>
        <v>1821</v>
      </c>
      <c r="M58" s="37"/>
      <c r="Q58" s="141">
        <f t="shared" si="2"/>
        <v>4.624566920501315E-3</v>
      </c>
      <c r="T58" s="88"/>
      <c r="U58" s="88"/>
      <c r="V58" s="88"/>
      <c r="W58" s="89"/>
    </row>
    <row r="59" spans="1:23" ht="16.149999999999999" customHeight="1">
      <c r="A59" s="32"/>
      <c r="B59" s="32"/>
      <c r="C59" s="107">
        <v>32</v>
      </c>
      <c r="D59" s="103" t="s">
        <v>80</v>
      </c>
      <c r="E59" s="104">
        <v>1400</v>
      </c>
      <c r="F59" s="104">
        <v>670</v>
      </c>
      <c r="G59" s="104">
        <v>730</v>
      </c>
      <c r="H59" s="105">
        <v>9482328.7400000002</v>
      </c>
      <c r="I59" s="38"/>
      <c r="J59" s="34">
        <f t="shared" si="0"/>
        <v>0</v>
      </c>
      <c r="K59" s="35">
        <f t="shared" si="1"/>
        <v>1400</v>
      </c>
      <c r="M59" s="37"/>
      <c r="Q59" s="141">
        <f t="shared" si="2"/>
        <v>3.5155283344687266E-3</v>
      </c>
      <c r="T59" s="88"/>
      <c r="U59" s="88"/>
      <c r="V59" s="88"/>
      <c r="W59" s="89"/>
    </row>
    <row r="60" spans="1:23" ht="16.149999999999999" customHeight="1">
      <c r="A60" s="32"/>
      <c r="B60" s="32"/>
      <c r="C60" s="107">
        <v>36</v>
      </c>
      <c r="D60" s="103" t="s">
        <v>44</v>
      </c>
      <c r="E60" s="104">
        <v>5277</v>
      </c>
      <c r="F60" s="104">
        <v>2636</v>
      </c>
      <c r="G60" s="104">
        <v>2641</v>
      </c>
      <c r="H60" s="105">
        <v>39103252.039999999</v>
      </c>
      <c r="I60" s="38"/>
      <c r="J60" s="34">
        <f t="shared" si="0"/>
        <v>0</v>
      </c>
      <c r="K60" s="35">
        <f t="shared" si="1"/>
        <v>5277</v>
      </c>
      <c r="M60" s="37"/>
      <c r="Q60" s="141">
        <f t="shared" si="2"/>
        <v>1.4497344933486459E-2</v>
      </c>
      <c r="T60" s="88"/>
      <c r="U60" s="88"/>
      <c r="V60" s="88"/>
      <c r="W60" s="89"/>
    </row>
    <row r="61" spans="1:23" s="23" customFormat="1" ht="16.149999999999999" customHeight="1">
      <c r="A61" s="32"/>
      <c r="B61" s="32"/>
      <c r="C61" s="106">
        <v>28</v>
      </c>
      <c r="D61" s="99" t="s">
        <v>93</v>
      </c>
      <c r="E61" s="100">
        <v>57448</v>
      </c>
      <c r="F61" s="100">
        <v>28185</v>
      </c>
      <c r="G61" s="100">
        <v>29263</v>
      </c>
      <c r="H61" s="101">
        <v>529308762.75999999</v>
      </c>
      <c r="I61" s="33"/>
      <c r="J61" s="34">
        <f t="shared" si="0"/>
        <v>0</v>
      </c>
      <c r="K61" s="35">
        <f t="shared" si="1"/>
        <v>57448</v>
      </c>
      <c r="L61" s="36">
        <f>SUM(H61)</f>
        <v>529308762.75999999</v>
      </c>
      <c r="M61" s="37">
        <f t="shared" si="3"/>
        <v>0</v>
      </c>
      <c r="Q61" s="141">
        <f t="shared" si="2"/>
        <v>0.19623870930732623</v>
      </c>
      <c r="T61" s="86"/>
      <c r="U61" s="86"/>
      <c r="V61" s="86"/>
      <c r="W61" s="87"/>
    </row>
    <row r="62" spans="1:23" s="23" customFormat="1" ht="16.149999999999999" customHeight="1">
      <c r="A62" s="32"/>
      <c r="B62" s="32"/>
      <c r="C62" s="106">
        <v>30</v>
      </c>
      <c r="D62" s="99" t="s">
        <v>94</v>
      </c>
      <c r="E62" s="100">
        <v>13418</v>
      </c>
      <c r="F62" s="100">
        <v>5739</v>
      </c>
      <c r="G62" s="100">
        <v>7679</v>
      </c>
      <c r="H62" s="101">
        <v>90203156.340000004</v>
      </c>
      <c r="I62" s="33"/>
      <c r="J62" s="34">
        <f t="shared" si="0"/>
        <v>0</v>
      </c>
      <c r="K62" s="35">
        <f t="shared" si="1"/>
        <v>13418</v>
      </c>
      <c r="L62" s="36">
        <f>SUM(H62)</f>
        <v>90203156.340000004</v>
      </c>
      <c r="M62" s="37">
        <f t="shared" si="3"/>
        <v>0</v>
      </c>
      <c r="Q62" s="141">
        <f t="shared" si="2"/>
        <v>3.3442391702165598E-2</v>
      </c>
      <c r="T62" s="86"/>
      <c r="U62" s="86"/>
      <c r="V62" s="86"/>
      <c r="W62" s="87"/>
    </row>
    <row r="63" spans="1:23" s="23" customFormat="1" ht="16.149999999999999" customHeight="1">
      <c r="A63" s="32"/>
      <c r="B63" s="32"/>
      <c r="C63" s="106">
        <v>31</v>
      </c>
      <c r="D63" s="99" t="s">
        <v>60</v>
      </c>
      <c r="E63" s="100">
        <v>5239</v>
      </c>
      <c r="F63" s="100">
        <v>2429</v>
      </c>
      <c r="G63" s="100">
        <v>2810</v>
      </c>
      <c r="H63" s="101">
        <v>45184038.32</v>
      </c>
      <c r="I63" s="33"/>
      <c r="J63" s="34">
        <f t="shared" si="0"/>
        <v>0</v>
      </c>
      <c r="K63" s="35">
        <f t="shared" si="1"/>
        <v>5239</v>
      </c>
      <c r="L63" s="36">
        <f>SUM(H63)</f>
        <v>45184038.32</v>
      </c>
      <c r="M63" s="37">
        <f t="shared" si="3"/>
        <v>0</v>
      </c>
      <c r="Q63" s="141">
        <f t="shared" si="2"/>
        <v>1.6751767559967629E-2</v>
      </c>
      <c r="T63" s="86"/>
      <c r="U63" s="86"/>
      <c r="V63" s="86"/>
      <c r="W63" s="87"/>
    </row>
    <row r="64" spans="1:23" s="23" customFormat="1" ht="16.149999999999999" customHeight="1">
      <c r="A64" s="32"/>
      <c r="B64" s="32"/>
      <c r="C64" s="106">
        <v>26</v>
      </c>
      <c r="D64" s="99" t="s">
        <v>62</v>
      </c>
      <c r="E64" s="100">
        <v>2346</v>
      </c>
      <c r="F64" s="100">
        <v>1041</v>
      </c>
      <c r="G64" s="100">
        <v>1305</v>
      </c>
      <c r="H64" s="101">
        <v>16686258.210000001</v>
      </c>
      <c r="I64" s="33"/>
      <c r="J64" s="34">
        <f t="shared" si="0"/>
        <v>0</v>
      </c>
      <c r="K64" s="35">
        <f t="shared" si="1"/>
        <v>2346</v>
      </c>
      <c r="L64" s="36">
        <f>SUM(H64)</f>
        <v>16686258.210000001</v>
      </c>
      <c r="M64" s="37">
        <f t="shared" si="3"/>
        <v>0</v>
      </c>
      <c r="Q64" s="141">
        <f t="shared" si="2"/>
        <v>6.1863509631407713E-3</v>
      </c>
      <c r="T64" s="86"/>
      <c r="U64" s="86"/>
      <c r="V64" s="86"/>
      <c r="W64" s="87"/>
    </row>
    <row r="65" spans="1:23" s="23" customFormat="1" ht="16.149999999999999" customHeight="1">
      <c r="A65" s="32"/>
      <c r="B65" s="32"/>
      <c r="C65" s="106"/>
      <c r="D65" s="99" t="s">
        <v>95</v>
      </c>
      <c r="E65" s="100">
        <v>35579</v>
      </c>
      <c r="F65" s="100">
        <v>16483</v>
      </c>
      <c r="G65" s="100">
        <v>19096</v>
      </c>
      <c r="H65" s="101">
        <v>254742184.44999999</v>
      </c>
      <c r="I65" s="33"/>
      <c r="J65" s="34">
        <f t="shared" si="0"/>
        <v>0</v>
      </c>
      <c r="K65" s="35">
        <f t="shared" si="1"/>
        <v>35579</v>
      </c>
      <c r="L65" s="36">
        <f>SUM(H66:H68)</f>
        <v>254742184.44999999</v>
      </c>
      <c r="M65" s="37">
        <f t="shared" si="3"/>
        <v>0</v>
      </c>
      <c r="Q65" s="141">
        <f t="shared" si="2"/>
        <v>9.4444454729844515E-2</v>
      </c>
      <c r="T65" s="86"/>
      <c r="U65" s="86"/>
      <c r="V65" s="86"/>
      <c r="W65" s="87"/>
    </row>
    <row r="66" spans="1:23" ht="16.149999999999999" customHeight="1">
      <c r="A66" s="32"/>
      <c r="B66" s="32"/>
      <c r="C66" s="107">
        <v>3</v>
      </c>
      <c r="D66" s="103" t="s">
        <v>77</v>
      </c>
      <c r="E66" s="104">
        <v>12401</v>
      </c>
      <c r="F66" s="104">
        <v>5742</v>
      </c>
      <c r="G66" s="104">
        <v>6659</v>
      </c>
      <c r="H66" s="105">
        <v>81501443.650000006</v>
      </c>
      <c r="I66" s="38"/>
      <c r="J66" s="34">
        <f t="shared" si="0"/>
        <v>0</v>
      </c>
      <c r="K66" s="35">
        <f t="shared" si="1"/>
        <v>12401</v>
      </c>
      <c r="M66" s="37"/>
      <c r="Q66" s="141">
        <f t="shared" si="2"/>
        <v>3.0216273059910946E-2</v>
      </c>
      <c r="T66" s="88"/>
      <c r="U66" s="88"/>
      <c r="V66" s="88"/>
      <c r="W66" s="89"/>
    </row>
    <row r="67" spans="1:23" ht="16.149999999999999" customHeight="1">
      <c r="A67" s="32"/>
      <c r="B67" s="32"/>
      <c r="C67" s="107">
        <v>12</v>
      </c>
      <c r="D67" s="103" t="s">
        <v>78</v>
      </c>
      <c r="E67" s="104">
        <v>4342</v>
      </c>
      <c r="F67" s="104">
        <v>1961</v>
      </c>
      <c r="G67" s="104">
        <v>2381</v>
      </c>
      <c r="H67" s="105">
        <v>31161092.879999999</v>
      </c>
      <c r="I67" s="38"/>
      <c r="J67" s="34">
        <f t="shared" si="0"/>
        <v>0</v>
      </c>
      <c r="K67" s="35">
        <f t="shared" si="1"/>
        <v>4342</v>
      </c>
      <c r="M67" s="37"/>
      <c r="Q67" s="141">
        <f t="shared" si="2"/>
        <v>1.1552827154213564E-2</v>
      </c>
      <c r="T67" s="88"/>
      <c r="U67" s="88"/>
      <c r="V67" s="88"/>
      <c r="W67" s="89"/>
    </row>
    <row r="68" spans="1:23" ht="16.149999999999999" customHeight="1">
      <c r="A68" s="32"/>
      <c r="B68" s="32"/>
      <c r="C68" s="107">
        <v>46</v>
      </c>
      <c r="D68" s="103" t="s">
        <v>45</v>
      </c>
      <c r="E68" s="104">
        <v>18836</v>
      </c>
      <c r="F68" s="104">
        <v>8780</v>
      </c>
      <c r="G68" s="104">
        <v>10056</v>
      </c>
      <c r="H68" s="105">
        <v>142079647.91999999</v>
      </c>
      <c r="I68" s="38"/>
      <c r="J68" s="34">
        <f t="shared" si="0"/>
        <v>0</v>
      </c>
      <c r="K68" s="35">
        <f t="shared" si="1"/>
        <v>18836</v>
      </c>
      <c r="M68" s="37"/>
      <c r="Q68" s="141">
        <f t="shared" si="2"/>
        <v>5.2675354515720009E-2</v>
      </c>
      <c r="T68" s="88"/>
      <c r="U68" s="88"/>
      <c r="V68" s="88"/>
      <c r="W68" s="89"/>
    </row>
    <row r="69" spans="1:23" s="23" customFormat="1" ht="16.149999999999999" customHeight="1">
      <c r="A69" s="32"/>
      <c r="B69" s="32"/>
      <c r="C69" s="106"/>
      <c r="D69" s="99" t="s">
        <v>61</v>
      </c>
      <c r="E69" s="100">
        <v>15348</v>
      </c>
      <c r="F69" s="100">
        <v>7389</v>
      </c>
      <c r="G69" s="100">
        <v>7959</v>
      </c>
      <c r="H69" s="101">
        <v>146326658.94999999</v>
      </c>
      <c r="I69" s="33"/>
      <c r="J69" s="34">
        <f t="shared" si="0"/>
        <v>0</v>
      </c>
      <c r="K69" s="35">
        <f t="shared" si="1"/>
        <v>15348</v>
      </c>
      <c r="L69" s="36">
        <f>SUM(H70:H72)</f>
        <v>146326658.94999999</v>
      </c>
      <c r="M69" s="37">
        <f t="shared" si="3"/>
        <v>0</v>
      </c>
      <c r="Q69" s="141">
        <f t="shared" si="2"/>
        <v>5.4249913679629169E-2</v>
      </c>
      <c r="T69" s="86"/>
      <c r="U69" s="86"/>
      <c r="V69" s="86"/>
      <c r="W69" s="87"/>
    </row>
    <row r="70" spans="1:23" ht="16.149999999999999" customHeight="1">
      <c r="A70" s="32"/>
      <c r="B70" s="32"/>
      <c r="C70" s="107">
        <v>1</v>
      </c>
      <c r="D70" s="103" t="s">
        <v>81</v>
      </c>
      <c r="E70" s="104">
        <v>2209</v>
      </c>
      <c r="F70" s="104">
        <v>1002</v>
      </c>
      <c r="G70" s="104">
        <v>1207</v>
      </c>
      <c r="H70" s="105">
        <v>20849425.030000001</v>
      </c>
      <c r="I70" s="38"/>
      <c r="J70" s="34">
        <f t="shared" si="0"/>
        <v>0</v>
      </c>
      <c r="K70" s="35">
        <f t="shared" si="1"/>
        <v>2209</v>
      </c>
      <c r="M70" s="37"/>
      <c r="Q70" s="141">
        <f t="shared" si="2"/>
        <v>7.7298252844950916E-3</v>
      </c>
      <c r="T70" s="88"/>
      <c r="U70" s="88"/>
      <c r="V70" s="88"/>
      <c r="W70" s="89"/>
    </row>
    <row r="71" spans="1:23" ht="16.149999999999999" customHeight="1">
      <c r="A71" s="32"/>
      <c r="B71" s="32"/>
      <c r="C71" s="107">
        <v>20</v>
      </c>
      <c r="D71" s="103" t="s">
        <v>82</v>
      </c>
      <c r="E71" s="104">
        <v>5685</v>
      </c>
      <c r="F71" s="104">
        <v>2769</v>
      </c>
      <c r="G71" s="104">
        <v>2916</v>
      </c>
      <c r="H71" s="105">
        <v>54277651.299999997</v>
      </c>
      <c r="I71" s="38"/>
      <c r="J71" s="34">
        <f t="shared" si="0"/>
        <v>0</v>
      </c>
      <c r="K71" s="35">
        <f t="shared" si="1"/>
        <v>5685</v>
      </c>
      <c r="M71" s="37"/>
      <c r="Q71" s="141">
        <f t="shared" si="2"/>
        <v>2.0123181373013999E-2</v>
      </c>
      <c r="T71" s="88"/>
      <c r="U71" s="88"/>
      <c r="V71" s="88"/>
      <c r="W71" s="89"/>
    </row>
    <row r="72" spans="1:23" ht="16.149999999999999" customHeight="1">
      <c r="A72" s="32"/>
      <c r="B72" s="32"/>
      <c r="C72" s="107">
        <v>48</v>
      </c>
      <c r="D72" s="103" t="s">
        <v>83</v>
      </c>
      <c r="E72" s="104">
        <v>7454</v>
      </c>
      <c r="F72" s="104">
        <v>3618</v>
      </c>
      <c r="G72" s="104">
        <v>3836</v>
      </c>
      <c r="H72" s="105">
        <v>71199582.620000005</v>
      </c>
      <c r="I72" s="38"/>
      <c r="J72" s="34">
        <f t="shared" si="0"/>
        <v>0</v>
      </c>
      <c r="K72" s="35">
        <f t="shared" si="1"/>
        <v>7454</v>
      </c>
      <c r="M72" s="37"/>
      <c r="N72" s="40"/>
      <c r="Q72" s="141">
        <f t="shared" si="2"/>
        <v>2.6396907022120088E-2</v>
      </c>
      <c r="T72" s="88"/>
      <c r="U72" s="88"/>
      <c r="V72" s="88"/>
      <c r="W72" s="89"/>
    </row>
    <row r="73" spans="1:23" s="23" customFormat="1" ht="16.149999999999999" customHeight="1">
      <c r="A73" s="32"/>
      <c r="B73" s="32"/>
      <c r="C73" s="106">
        <v>51</v>
      </c>
      <c r="D73" s="99" t="s">
        <v>63</v>
      </c>
      <c r="E73" s="100">
        <v>448</v>
      </c>
      <c r="F73" s="100">
        <v>207</v>
      </c>
      <c r="G73" s="100">
        <v>241</v>
      </c>
      <c r="H73" s="101">
        <v>3110886.52</v>
      </c>
      <c r="I73" s="33"/>
      <c r="J73" s="34">
        <f t="shared" si="0"/>
        <v>0</v>
      </c>
      <c r="K73" s="35">
        <f t="shared" si="1"/>
        <v>448</v>
      </c>
      <c r="L73" s="36">
        <f>SUM(H73)</f>
        <v>3110886.52</v>
      </c>
      <c r="M73" s="37">
        <f t="shared" si="3"/>
        <v>0</v>
      </c>
      <c r="Q73" s="141">
        <f t="shared" si="2"/>
        <v>1.1533463989961618E-3</v>
      </c>
      <c r="T73" s="86"/>
      <c r="U73" s="86"/>
      <c r="V73" s="86"/>
      <c r="W73" s="87"/>
    </row>
    <row r="74" spans="1:23" s="23" customFormat="1" ht="16.149999999999999" customHeight="1">
      <c r="A74" s="32"/>
      <c r="B74" s="32"/>
      <c r="C74" s="106">
        <v>52</v>
      </c>
      <c r="D74" s="99" t="s">
        <v>64</v>
      </c>
      <c r="E74" s="100">
        <v>686</v>
      </c>
      <c r="F74" s="100">
        <v>302</v>
      </c>
      <c r="G74" s="100">
        <v>384</v>
      </c>
      <c r="H74" s="101">
        <v>4451794.99</v>
      </c>
      <c r="I74" s="33"/>
      <c r="J74" s="34">
        <f t="shared" si="0"/>
        <v>0</v>
      </c>
      <c r="K74" s="35">
        <f t="shared" si="1"/>
        <v>686</v>
      </c>
      <c r="L74" s="36">
        <f>SUM(H74)</f>
        <v>4451794.99</v>
      </c>
      <c r="M74" s="37">
        <f t="shared" si="3"/>
        <v>0</v>
      </c>
      <c r="Q74" s="141">
        <f t="shared" si="2"/>
        <v>1.6504818442511541E-3</v>
      </c>
      <c r="T74" s="86"/>
      <c r="U74" s="86"/>
      <c r="V74" s="86"/>
      <c r="W74" s="87"/>
    </row>
    <row r="75" spans="1:23" ht="18.649999999999999" customHeight="1">
      <c r="A75" s="32"/>
      <c r="B75" s="32"/>
      <c r="C75" s="109"/>
      <c r="D75" s="109" t="s">
        <v>7</v>
      </c>
      <c r="E75" s="110">
        <v>351507</v>
      </c>
      <c r="F75" s="110">
        <v>164849</v>
      </c>
      <c r="G75" s="110">
        <v>186658</v>
      </c>
      <c r="H75" s="111">
        <v>2697269894.5500002</v>
      </c>
      <c r="I75" s="33"/>
      <c r="J75" s="34">
        <f t="shared" si="0"/>
        <v>0</v>
      </c>
      <c r="K75" s="35">
        <f t="shared" si="1"/>
        <v>351507</v>
      </c>
      <c r="L75" s="40">
        <f>SUM(L13:L74)</f>
        <v>2697269894.5499997</v>
      </c>
      <c r="M75" s="37">
        <f t="shared" si="3"/>
        <v>0</v>
      </c>
      <c r="Q75" s="141">
        <f t="shared" si="2"/>
        <v>1</v>
      </c>
      <c r="T75" s="86"/>
      <c r="U75" s="86"/>
      <c r="V75" s="86"/>
      <c r="W75" s="87"/>
    </row>
    <row r="76" spans="1:23" ht="19.75" customHeight="1">
      <c r="A76" s="32"/>
      <c r="B76" s="32"/>
      <c r="C76" s="112" t="s">
        <v>99</v>
      </c>
      <c r="D76" s="113"/>
      <c r="E76" s="113"/>
      <c r="F76" s="113"/>
      <c r="G76" s="114"/>
      <c r="H76" s="114"/>
      <c r="I76" s="41"/>
      <c r="J76" s="42"/>
    </row>
    <row r="77" spans="1:23" ht="19.75" customHeight="1">
      <c r="C77" s="144" t="s">
        <v>100</v>
      </c>
      <c r="D77" s="144"/>
      <c r="E77" s="144"/>
      <c r="F77" s="144"/>
      <c r="G77" s="144"/>
      <c r="H77" s="144"/>
      <c r="I77" s="43"/>
      <c r="J77" s="44"/>
    </row>
    <row r="78" spans="1:23" ht="19.75" customHeight="1">
      <c r="C78" s="144"/>
      <c r="D78" s="144"/>
      <c r="E78" s="144"/>
      <c r="F78" s="144"/>
      <c r="G78" s="144"/>
      <c r="H78" s="144"/>
      <c r="I78" s="43"/>
      <c r="J78" s="44"/>
    </row>
    <row r="79" spans="1:23">
      <c r="E79" s="45"/>
      <c r="F79" s="45"/>
      <c r="G79" s="46"/>
      <c r="H79" s="46"/>
      <c r="I79" s="46"/>
    </row>
    <row r="80" spans="1:23" hidden="1"/>
    <row r="81" spans="5:15" hidden="1">
      <c r="E81" s="47">
        <f t="shared" ref="E81:H81" si="4">E74+E73+E69+E65+E64+E63+E62+E61+E56+E53+E48+E42+E32+E31+E28+E27+E26+E22+E13</f>
        <v>351507</v>
      </c>
      <c r="F81" s="47">
        <f t="shared" si="4"/>
        <v>164849</v>
      </c>
      <c r="G81" s="47">
        <f t="shared" si="4"/>
        <v>186658</v>
      </c>
      <c r="H81" s="47">
        <f t="shared" si="4"/>
        <v>2697269894.5499997</v>
      </c>
      <c r="I81" s="47"/>
      <c r="J81" s="42"/>
    </row>
    <row r="82" spans="5:15" hidden="1">
      <c r="G82" s="48"/>
      <c r="H82" s="48"/>
      <c r="I82" s="48"/>
    </row>
    <row r="83" spans="5:15" hidden="1"/>
    <row r="88" spans="5:15">
      <c r="E88" s="45"/>
      <c r="F88" s="45"/>
      <c r="G88" s="45"/>
      <c r="H88" s="45"/>
      <c r="I88" s="45"/>
      <c r="J88" s="45"/>
      <c r="K88" s="45"/>
      <c r="L88" s="45"/>
      <c r="M88" s="45"/>
      <c r="N88" s="45"/>
      <c r="O88" s="45"/>
    </row>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24" activePane="bottomLeft" state="frozen"/>
      <selection activeCell="C25" sqref="C25"/>
      <selection pane="bottomLeft" activeCell="Q24" sqref="Q24"/>
    </sheetView>
  </sheetViews>
  <sheetFormatPr baseColWidth="10" defaultColWidth="11.453125" defaultRowHeight="13"/>
  <cols>
    <col min="1" max="1" width="24" style="11" customWidth="1"/>
    <col min="2" max="2" width="11.453125" style="11"/>
    <col min="3" max="3" width="29.1796875" style="11" customWidth="1"/>
    <col min="4" max="4" width="11.453125" style="11"/>
    <col min="5" max="5" width="5.453125" style="11" customWidth="1"/>
    <col min="6" max="6" width="13.1796875" style="11" customWidth="1"/>
    <col min="7" max="7" width="0.54296875" style="11" customWidth="1"/>
    <col min="8" max="8" width="11.453125" style="11" hidden="1" customWidth="1"/>
    <col min="9" max="9" width="17.453125" style="11" hidden="1" customWidth="1"/>
    <col min="10" max="11" width="14.453125" style="11" hidden="1" customWidth="1"/>
    <col min="12" max="14" width="11.54296875" style="11" hidden="1" customWidth="1"/>
    <col min="15" max="15" width="0" style="11" hidden="1" customWidth="1"/>
    <col min="16" max="16384" width="11.453125" style="11"/>
  </cols>
  <sheetData>
    <row r="1" spans="1:16" ht="18.75" customHeight="1">
      <c r="A1" s="146" t="s">
        <v>101</v>
      </c>
      <c r="B1" s="146"/>
      <c r="C1" s="146"/>
      <c r="D1" s="146"/>
      <c r="E1" s="146"/>
      <c r="F1" s="146"/>
      <c r="G1" s="146"/>
      <c r="H1" s="146"/>
      <c r="I1" s="146"/>
      <c r="J1" s="146"/>
      <c r="K1" s="146"/>
      <c r="L1" s="146"/>
      <c r="M1" s="146"/>
      <c r="N1" s="146"/>
      <c r="O1" s="146"/>
      <c r="P1" s="146"/>
    </row>
    <row r="2" spans="1:16" ht="20.149999999999999" customHeight="1">
      <c r="A2" s="148" t="s">
        <v>108</v>
      </c>
      <c r="B2" s="148"/>
      <c r="C2" s="148"/>
      <c r="D2" s="148"/>
      <c r="E2" s="148"/>
      <c r="F2" s="148"/>
      <c r="G2" s="148"/>
      <c r="H2" s="148"/>
      <c r="I2" s="148"/>
      <c r="J2" s="148"/>
      <c r="K2" s="148"/>
      <c r="L2" s="148"/>
      <c r="M2" s="148"/>
      <c r="N2" s="148"/>
      <c r="O2" s="148"/>
      <c r="P2" s="148"/>
    </row>
    <row r="3" spans="1:16" s="61" customFormat="1" ht="21.4" customHeight="1">
      <c r="A3" s="148" t="s">
        <v>8</v>
      </c>
      <c r="B3" s="148"/>
      <c r="C3" s="148"/>
      <c r="D3" s="148"/>
      <c r="E3" s="148"/>
      <c r="F3" s="148"/>
      <c r="G3" s="148"/>
      <c r="H3" s="148"/>
      <c r="I3" s="148"/>
      <c r="J3" s="148"/>
      <c r="K3" s="148"/>
      <c r="L3" s="148"/>
      <c r="M3" s="148"/>
      <c r="N3" s="148"/>
      <c r="O3" s="148"/>
      <c r="P3" s="148"/>
    </row>
    <row r="4" spans="1:16" ht="23.25" customHeight="1">
      <c r="A4" s="62"/>
      <c r="B4" s="63"/>
      <c r="C4" s="148"/>
      <c r="D4" s="148"/>
      <c r="E4" s="148"/>
      <c r="F4" s="148"/>
      <c r="G4" s="149"/>
    </row>
    <row r="5" spans="1:16" ht="15" customHeight="1">
      <c r="I5" s="64"/>
      <c r="J5" s="64"/>
    </row>
    <row r="6" spans="1:16" ht="20.25" customHeight="1">
      <c r="I6" s="65"/>
      <c r="J6" s="66"/>
      <c r="K6" s="67"/>
      <c r="L6" s="67"/>
    </row>
    <row r="7" spans="1:16" ht="20.25" customHeight="1">
      <c r="A7" s="97" t="str">
        <f>'Totales y gasto'!$D$13</f>
        <v>ANDALUCIA</v>
      </c>
      <c r="B7" s="45">
        <f>'Totales y gasto'!$E$13</f>
        <v>65214</v>
      </c>
      <c r="I7" s="68"/>
      <c r="J7" s="69"/>
      <c r="K7" s="69"/>
      <c r="L7" s="69"/>
    </row>
    <row r="8" spans="1:16" ht="20.25" customHeight="1">
      <c r="A8" s="97" t="str">
        <f>'Totales y gasto'!$D$22</f>
        <v>ARAGÓN</v>
      </c>
      <c r="B8" s="45">
        <f>'Totales y gasto'!$E$22</f>
        <v>10081</v>
      </c>
      <c r="I8" s="68"/>
      <c r="J8" s="69"/>
      <c r="K8" s="69"/>
      <c r="L8" s="69"/>
    </row>
    <row r="9" spans="1:16" ht="20.25" customHeight="1">
      <c r="A9" s="97" t="str">
        <f>'Totales y gasto'!$D$26</f>
        <v>ASTURIAS</v>
      </c>
      <c r="B9" s="45">
        <f>'Totales y gasto'!$E$26</f>
        <v>5084</v>
      </c>
      <c r="I9" s="68"/>
      <c r="J9" s="69"/>
      <c r="K9" s="69"/>
      <c r="L9" s="69"/>
    </row>
    <row r="10" spans="1:16" ht="20.25" customHeight="1">
      <c r="A10" s="97" t="str">
        <f>'Totales y gasto'!$D$27</f>
        <v>ILLES BALEARS</v>
      </c>
      <c r="B10" s="45">
        <f>'Totales y gasto'!$E$27</f>
        <v>10201</v>
      </c>
      <c r="I10" s="68"/>
      <c r="J10" s="69"/>
      <c r="K10" s="69"/>
      <c r="L10" s="69"/>
    </row>
    <row r="11" spans="1:16" ht="20.25" customHeight="1">
      <c r="A11" s="97" t="str">
        <f>'Totales y gasto'!$D$28</f>
        <v>CANARIAS</v>
      </c>
      <c r="B11" s="45">
        <f>'Totales y gasto'!$E$28</f>
        <v>12241</v>
      </c>
      <c r="I11" s="68"/>
      <c r="J11" s="69"/>
      <c r="K11" s="69"/>
      <c r="L11" s="69"/>
    </row>
    <row r="12" spans="1:16" ht="20.25" customHeight="1">
      <c r="A12" s="97" t="str">
        <f>'Totales y gasto'!$D$31</f>
        <v>CANTABRIA</v>
      </c>
      <c r="B12" s="45">
        <f>'Totales y gasto'!$E$31</f>
        <v>3585</v>
      </c>
      <c r="I12" s="68"/>
      <c r="J12" s="69"/>
      <c r="K12" s="69"/>
      <c r="L12" s="69"/>
    </row>
    <row r="13" spans="1:16" ht="20.25" customHeight="1">
      <c r="A13" s="97" t="str">
        <f>'Totales y gasto'!$D$32</f>
        <v>CASTILLA Y LEÓN</v>
      </c>
      <c r="B13" s="45">
        <f>'Totales y gasto'!$E$32</f>
        <v>14318</v>
      </c>
      <c r="I13" s="68"/>
      <c r="J13" s="69"/>
      <c r="K13" s="69"/>
      <c r="L13" s="69"/>
    </row>
    <row r="14" spans="1:16" ht="20.25" customHeight="1">
      <c r="A14" s="97" t="str">
        <f>'Totales y gasto'!$D$42</f>
        <v>CASTILLA LA MANCHA</v>
      </c>
      <c r="B14" s="45">
        <f>'Totales y gasto'!$E$42</f>
        <v>15468</v>
      </c>
      <c r="I14" s="68"/>
      <c r="J14" s="69"/>
      <c r="K14" s="69"/>
      <c r="L14" s="69"/>
    </row>
    <row r="15" spans="1:16" ht="20.25" customHeight="1">
      <c r="A15" s="97" t="str">
        <f>'Totales y gasto'!$D$48</f>
        <v>CATALUÑA</v>
      </c>
      <c r="B15" s="45">
        <f>'Totales y gasto'!$E$48</f>
        <v>62000</v>
      </c>
      <c r="I15" s="68"/>
      <c r="J15" s="69"/>
      <c r="K15" s="69"/>
      <c r="L15" s="69"/>
    </row>
    <row r="16" spans="1:16" ht="20.25" customHeight="1">
      <c r="A16" s="97" t="str">
        <f>'Totales y gasto'!$D$53</f>
        <v>EXTREMADURA</v>
      </c>
      <c r="B16" s="45">
        <f>'Totales y gasto'!$E$53</f>
        <v>7619</v>
      </c>
      <c r="I16" s="68"/>
      <c r="J16" s="69"/>
      <c r="K16" s="69"/>
      <c r="L16" s="69"/>
    </row>
    <row r="17" spans="1:12" ht="20.25" customHeight="1">
      <c r="A17" s="97" t="str">
        <f>'Totales y gasto'!$D$56</f>
        <v>GALICIA</v>
      </c>
      <c r="B17" s="45">
        <f>'Totales y gasto'!$E$56</f>
        <v>15184</v>
      </c>
      <c r="I17" s="68"/>
      <c r="J17" s="69"/>
      <c r="K17" s="69"/>
      <c r="L17" s="69"/>
    </row>
    <row r="18" spans="1:12" ht="20.25" customHeight="1">
      <c r="A18" s="97" t="str">
        <f>'Totales y gasto'!$D$61</f>
        <v>MADRID</v>
      </c>
      <c r="B18" s="45">
        <f>'Totales y gasto'!$E$61</f>
        <v>57448</v>
      </c>
      <c r="I18" s="68"/>
      <c r="J18" s="69"/>
      <c r="K18" s="69"/>
      <c r="L18" s="69"/>
    </row>
    <row r="19" spans="1:12" ht="20.25" customHeight="1">
      <c r="A19" s="97" t="str">
        <f>'Totales y gasto'!$D$62</f>
        <v>MURCIA</v>
      </c>
      <c r="B19" s="45">
        <f>'Totales y gasto'!$E$62</f>
        <v>13418</v>
      </c>
      <c r="I19" s="68"/>
      <c r="J19" s="69"/>
      <c r="K19" s="69"/>
      <c r="L19" s="69"/>
    </row>
    <row r="20" spans="1:12" ht="20.25" customHeight="1">
      <c r="A20" s="97" t="str">
        <f>'Totales y gasto'!$D$63</f>
        <v>NAVARRA</v>
      </c>
      <c r="B20" s="45">
        <f>'Totales y gasto'!$E$63</f>
        <v>5239</v>
      </c>
      <c r="I20" s="68"/>
      <c r="J20" s="69"/>
      <c r="K20" s="69"/>
      <c r="L20" s="69"/>
    </row>
    <row r="21" spans="1:12" ht="20.25" customHeight="1">
      <c r="A21" s="97" t="str">
        <f>'Totales y gasto'!$D$64</f>
        <v>LA RIOJA</v>
      </c>
      <c r="B21" s="45">
        <f>'Totales y gasto'!$E$64</f>
        <v>2346</v>
      </c>
      <c r="I21" s="68"/>
      <c r="J21" s="69"/>
      <c r="K21" s="69"/>
      <c r="L21" s="69"/>
    </row>
    <row r="22" spans="1:12" ht="20.25" customHeight="1">
      <c r="A22" s="97" t="str">
        <f>'Totales y gasto'!$D$65</f>
        <v>COM. VALENCIANA</v>
      </c>
      <c r="B22" s="45">
        <f>'Totales y gasto'!$E$65</f>
        <v>35579</v>
      </c>
      <c r="I22" s="68"/>
      <c r="J22" s="69"/>
      <c r="K22" s="69"/>
      <c r="L22" s="69"/>
    </row>
    <row r="23" spans="1:12" ht="20.25" customHeight="1">
      <c r="A23" s="97" t="str">
        <f>'Totales y gasto'!$D$69</f>
        <v>PAÍS VASCO</v>
      </c>
      <c r="B23" s="45">
        <f>'Totales y gasto'!$E$69</f>
        <v>15348</v>
      </c>
      <c r="I23" s="68"/>
      <c r="J23" s="69"/>
      <c r="K23" s="69"/>
      <c r="L23" s="69"/>
    </row>
    <row r="24" spans="1:12" ht="20.25" customHeight="1">
      <c r="A24" s="97" t="str">
        <f>'Totales y gasto'!$D$73</f>
        <v>CEUTA</v>
      </c>
      <c r="B24" s="45">
        <f>'Totales y gasto'!$E$73</f>
        <v>448</v>
      </c>
      <c r="I24" s="68"/>
      <c r="J24" s="69"/>
      <c r="K24" s="69"/>
      <c r="L24" s="69"/>
    </row>
    <row r="25" spans="1:12" ht="20.25" customHeight="1">
      <c r="A25" s="97" t="str">
        <f>'Totales y gasto'!$D$74</f>
        <v>MELILLA</v>
      </c>
      <c r="B25" s="45">
        <f>'Totales y gasto'!$E$74</f>
        <v>686</v>
      </c>
      <c r="I25" s="68"/>
      <c r="J25" s="69"/>
      <c r="K25" s="69"/>
      <c r="L25" s="69"/>
    </row>
    <row r="26" spans="1:12" ht="20.25" customHeight="1">
      <c r="I26" s="70"/>
      <c r="J26" s="71"/>
      <c r="K26" s="71"/>
      <c r="L26" s="71"/>
    </row>
    <row r="27" spans="1:12" ht="20.25" customHeight="1">
      <c r="B27" s="45">
        <f>'Totales y gasto'!$E$75</f>
        <v>351507</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7</v>
      </c>
      <c r="C36" s="73">
        <f>B27</f>
        <v>351507</v>
      </c>
      <c r="D36" s="11"/>
      <c r="F36" s="11"/>
    </row>
    <row r="37" spans="1:16" ht="19.75" customHeight="1">
      <c r="D37" s="41"/>
      <c r="E37" s="41"/>
      <c r="F37" s="41"/>
      <c r="G37" s="42"/>
    </row>
    <row r="38" spans="1:16" s="61" customFormat="1" ht="19.75" customHeight="1">
      <c r="A38" s="14" t="s">
        <v>99</v>
      </c>
      <c r="B38" s="14"/>
      <c r="C38" s="14"/>
      <c r="D38" s="74"/>
      <c r="E38" s="74"/>
      <c r="F38" s="74"/>
      <c r="G38" s="75"/>
    </row>
    <row r="39" spans="1:16" s="61" customFormat="1" ht="19.75" customHeight="1">
      <c r="A39" s="154" t="s">
        <v>100</v>
      </c>
      <c r="B39" s="154"/>
      <c r="C39" s="154"/>
      <c r="D39" s="154"/>
      <c r="E39" s="154"/>
      <c r="F39" s="154"/>
      <c r="G39" s="154"/>
      <c r="H39" s="154"/>
      <c r="I39" s="154"/>
      <c r="J39" s="154"/>
      <c r="K39" s="154"/>
      <c r="L39" s="154"/>
      <c r="M39" s="154"/>
      <c r="N39" s="154"/>
      <c r="O39" s="154"/>
      <c r="P39" s="154"/>
    </row>
    <row r="40" spans="1:16" s="61" customFormat="1" ht="19.75" customHeight="1">
      <c r="A40" s="154"/>
      <c r="B40" s="154"/>
      <c r="C40" s="154"/>
      <c r="D40" s="154"/>
      <c r="E40" s="154"/>
      <c r="F40" s="154"/>
      <c r="G40" s="154"/>
      <c r="H40" s="154"/>
      <c r="I40" s="154"/>
      <c r="J40" s="154"/>
      <c r="K40" s="154"/>
      <c r="L40" s="154"/>
      <c r="M40" s="154"/>
      <c r="N40" s="154"/>
      <c r="O40" s="154"/>
      <c r="P40" s="154"/>
    </row>
    <row r="41" spans="1:16" s="61" customFormat="1" ht="14.5">
      <c r="A41" s="14"/>
      <c r="B41" s="14"/>
      <c r="C41" s="14"/>
      <c r="D41" s="14"/>
      <c r="E41" s="14"/>
      <c r="F41" s="14"/>
      <c r="G41" s="14"/>
    </row>
    <row r="42" spans="1:16" ht="19.75" customHeight="1">
      <c r="A42" s="155"/>
      <c r="B42" s="155"/>
      <c r="C42" s="155"/>
      <c r="D42" s="155"/>
      <c r="E42" s="155"/>
      <c r="F42" s="155"/>
      <c r="G42" s="44"/>
    </row>
    <row r="43" spans="1:16" ht="19.75" customHeight="1">
      <c r="A43" s="155"/>
      <c r="B43" s="155"/>
      <c r="C43" s="155"/>
      <c r="D43" s="155"/>
      <c r="E43" s="155"/>
      <c r="F43" s="155"/>
      <c r="G43" s="44"/>
    </row>
    <row r="159" spans="3:3" ht="41">
      <c r="C159" s="76"/>
    </row>
  </sheetData>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T90"/>
  <sheetViews>
    <sheetView showGridLines="0" showRowColHeaders="0" topLeftCell="A4" zoomScale="90" zoomScaleNormal="90" workbookViewId="0">
      <pane ySplit="6" topLeftCell="A10" activePane="bottomLeft" state="frozen"/>
      <selection activeCell="C25" sqref="C25"/>
      <selection pane="bottomLeft" activeCell="K33" sqref="K33"/>
    </sheetView>
  </sheetViews>
  <sheetFormatPr baseColWidth="10" defaultColWidth="11.453125" defaultRowHeight="13"/>
  <cols>
    <col min="1" max="1" width="16.54296875" style="11" hidden="1" customWidth="1"/>
    <col min="2" max="2" width="1.54296875" style="11" customWidth="1"/>
    <col min="3" max="3" width="7.26953125" style="11" customWidth="1"/>
    <col min="4" max="4" width="25.54296875" style="11" customWidth="1"/>
    <col min="5" max="8" width="22.7265625" style="11" customWidth="1"/>
    <col min="9" max="9" width="11.453125" style="11"/>
    <col min="10" max="10" width="14" style="11" customWidth="1"/>
    <col min="11" max="12" width="11.453125" style="11"/>
    <col min="13" max="13" width="11.453125" style="11" customWidth="1"/>
    <col min="14" max="16384" width="11.453125" style="11"/>
  </cols>
  <sheetData>
    <row r="1" spans="1:20" ht="15.75" hidden="1" customHeight="1"/>
    <row r="2" spans="1:20" ht="15.75" hidden="1" customHeight="1"/>
    <row r="3" spans="1:20" hidden="1"/>
    <row r="4" spans="1:20" s="49" customFormat="1" ht="19" customHeight="1">
      <c r="C4" s="162" t="s">
        <v>102</v>
      </c>
      <c r="D4" s="162"/>
      <c r="E4" s="162"/>
      <c r="F4" s="162"/>
      <c r="G4" s="162"/>
      <c r="H4" s="162"/>
      <c r="I4" s="50"/>
    </row>
    <row r="5" spans="1:20" s="49" customFormat="1" ht="19.75" customHeight="1">
      <c r="C5" s="163" t="s">
        <v>103</v>
      </c>
      <c r="D5" s="163"/>
      <c r="E5" s="163"/>
      <c r="F5" s="163"/>
      <c r="G5" s="163"/>
      <c r="H5" s="163"/>
      <c r="I5" s="51"/>
    </row>
    <row r="6" spans="1:20" ht="18.649999999999999" customHeight="1">
      <c r="D6" s="158" t="s">
        <v>109</v>
      </c>
      <c r="E6" s="149"/>
      <c r="F6" s="149"/>
      <c r="G6" s="149"/>
      <c r="H6" s="149"/>
      <c r="I6" s="52"/>
    </row>
    <row r="7" spans="1:20" ht="13.5" customHeight="1">
      <c r="E7" s="53"/>
      <c r="F7" s="53"/>
      <c r="G7" s="53"/>
      <c r="H7" s="53"/>
    </row>
    <row r="8" spans="1:20" s="23" customFormat="1" ht="24.75" customHeight="1">
      <c r="C8" s="145" t="s">
        <v>70</v>
      </c>
      <c r="D8" s="160" t="s">
        <v>74</v>
      </c>
      <c r="E8" s="153" t="s">
        <v>9</v>
      </c>
      <c r="F8" s="159"/>
      <c r="G8" s="153" t="s">
        <v>10</v>
      </c>
      <c r="H8" s="159"/>
    </row>
    <row r="9" spans="1:20" s="54" customFormat="1" ht="40.9" customHeight="1">
      <c r="C9" s="145"/>
      <c r="D9" s="161"/>
      <c r="E9" s="139" t="s">
        <v>96</v>
      </c>
      <c r="F9" s="139" t="s">
        <v>11</v>
      </c>
      <c r="G9" s="139" t="s">
        <v>96</v>
      </c>
      <c r="H9" s="139" t="s">
        <v>11</v>
      </c>
    </row>
    <row r="10" spans="1:20" s="23" customFormat="1" ht="15.75" customHeight="1">
      <c r="A10" s="54"/>
      <c r="B10" s="54"/>
      <c r="C10" s="99"/>
      <c r="D10" s="115" t="s">
        <v>84</v>
      </c>
      <c r="E10" s="100">
        <v>30599</v>
      </c>
      <c r="F10" s="116">
        <v>109.32259224157652</v>
      </c>
      <c r="G10" s="100">
        <v>57</v>
      </c>
      <c r="H10" s="116">
        <v>42.298245614035089</v>
      </c>
      <c r="I10" s="35"/>
      <c r="J10" s="55"/>
      <c r="K10" s="32"/>
      <c r="L10" s="32"/>
      <c r="M10" s="32"/>
      <c r="N10" s="32"/>
    </row>
    <row r="11" spans="1:20" ht="15.5">
      <c r="A11" s="54"/>
      <c r="B11" s="54"/>
      <c r="C11" s="102">
        <v>4</v>
      </c>
      <c r="D11" s="117" t="s">
        <v>12</v>
      </c>
      <c r="E11" s="118">
        <v>3032</v>
      </c>
      <c r="F11" s="119">
        <v>109.71174142480211</v>
      </c>
      <c r="G11" s="118">
        <v>9</v>
      </c>
      <c r="H11" s="119">
        <v>42</v>
      </c>
      <c r="I11" s="45"/>
      <c r="J11" s="48"/>
      <c r="K11" s="32"/>
      <c r="L11" s="32"/>
      <c r="M11" s="32"/>
      <c r="N11" s="32"/>
    </row>
    <row r="12" spans="1:20" ht="15.5">
      <c r="A12" s="54"/>
      <c r="B12" s="54"/>
      <c r="C12" s="102">
        <v>11</v>
      </c>
      <c r="D12" s="117" t="s">
        <v>13</v>
      </c>
      <c r="E12" s="118">
        <v>3734</v>
      </c>
      <c r="F12" s="119">
        <v>109.54151044456347</v>
      </c>
      <c r="G12" s="118">
        <v>5</v>
      </c>
      <c r="H12" s="119">
        <v>42</v>
      </c>
      <c r="I12" s="45"/>
      <c r="J12" s="48"/>
      <c r="K12" s="32"/>
      <c r="L12" s="32"/>
      <c r="M12" s="32"/>
      <c r="N12" s="32"/>
    </row>
    <row r="13" spans="1:20" ht="15.5">
      <c r="A13" s="54"/>
      <c r="B13" s="54"/>
      <c r="C13" s="102">
        <v>14</v>
      </c>
      <c r="D13" s="117" t="s">
        <v>14</v>
      </c>
      <c r="E13" s="118">
        <v>3043</v>
      </c>
      <c r="F13" s="119">
        <v>108.77489319750246</v>
      </c>
      <c r="G13" s="118">
        <v>5</v>
      </c>
      <c r="H13" s="119">
        <v>42</v>
      </c>
      <c r="I13" s="45"/>
      <c r="J13" s="48"/>
      <c r="K13" s="90"/>
      <c r="L13" s="91"/>
      <c r="M13" s="90"/>
      <c r="N13" s="91"/>
      <c r="O13" s="90"/>
      <c r="P13" s="91"/>
      <c r="Q13" s="90"/>
      <c r="R13" s="91"/>
      <c r="S13" s="90"/>
      <c r="T13" s="91"/>
    </row>
    <row r="14" spans="1:20" ht="15.5">
      <c r="A14" s="54"/>
      <c r="B14" s="54"/>
      <c r="C14" s="102">
        <v>18</v>
      </c>
      <c r="D14" s="117" t="s">
        <v>15</v>
      </c>
      <c r="E14" s="118">
        <v>3207</v>
      </c>
      <c r="F14" s="119">
        <v>109.18771437480511</v>
      </c>
      <c r="G14" s="118">
        <v>4</v>
      </c>
      <c r="H14" s="119">
        <v>45.5</v>
      </c>
      <c r="I14" s="45"/>
      <c r="J14" s="48"/>
      <c r="K14" s="92"/>
      <c r="L14" s="93"/>
      <c r="M14" s="92"/>
      <c r="N14" s="93"/>
      <c r="O14" s="92"/>
      <c r="P14" s="93"/>
      <c r="Q14" s="92"/>
      <c r="R14" s="93"/>
      <c r="S14" s="92"/>
      <c r="T14" s="93"/>
    </row>
    <row r="15" spans="1:20" ht="15.5">
      <c r="A15" s="54"/>
      <c r="B15" s="54"/>
      <c r="C15" s="102">
        <v>21</v>
      </c>
      <c r="D15" s="117" t="s">
        <v>16</v>
      </c>
      <c r="E15" s="118">
        <v>2020</v>
      </c>
      <c r="F15" s="119">
        <v>110.27376237623763</v>
      </c>
      <c r="G15" s="118">
        <v>7</v>
      </c>
      <c r="H15" s="119">
        <v>41.285714285714285</v>
      </c>
      <c r="I15" s="45"/>
      <c r="J15" s="48"/>
      <c r="K15" s="92"/>
      <c r="L15" s="93"/>
      <c r="M15" s="92"/>
      <c r="N15" s="93"/>
      <c r="O15" s="92"/>
      <c r="P15" s="93"/>
      <c r="Q15" s="92"/>
      <c r="R15" s="93"/>
      <c r="S15" s="92"/>
      <c r="T15" s="93"/>
    </row>
    <row r="16" spans="1:20" ht="15.5">
      <c r="A16" s="54"/>
      <c r="B16" s="54"/>
      <c r="C16" s="102">
        <v>23</v>
      </c>
      <c r="D16" s="117" t="s">
        <v>17</v>
      </c>
      <c r="E16" s="118">
        <v>2191</v>
      </c>
      <c r="F16" s="119">
        <v>108.49977179370151</v>
      </c>
      <c r="G16" s="118">
        <v>4</v>
      </c>
      <c r="H16" s="119">
        <v>42</v>
      </c>
      <c r="I16" s="45"/>
      <c r="J16" s="48"/>
      <c r="K16" s="92"/>
      <c r="L16" s="93"/>
      <c r="M16" s="92"/>
      <c r="N16" s="93"/>
      <c r="O16" s="92"/>
      <c r="P16" s="93"/>
      <c r="Q16" s="92"/>
      <c r="R16" s="93"/>
      <c r="S16" s="92"/>
      <c r="T16" s="93"/>
    </row>
    <row r="17" spans="1:20" ht="15.5">
      <c r="A17" s="54"/>
      <c r="B17" s="54"/>
      <c r="C17" s="102">
        <v>29</v>
      </c>
      <c r="D17" s="117" t="s">
        <v>18</v>
      </c>
      <c r="E17" s="118">
        <v>5748</v>
      </c>
      <c r="F17" s="119">
        <v>109.36656228253305</v>
      </c>
      <c r="G17" s="118">
        <v>12</v>
      </c>
      <c r="H17" s="119">
        <v>42</v>
      </c>
      <c r="I17" s="45"/>
      <c r="J17" s="48"/>
      <c r="K17" s="92"/>
      <c r="L17" s="93"/>
      <c r="M17" s="92"/>
      <c r="N17" s="93"/>
      <c r="O17" s="92"/>
      <c r="P17" s="93"/>
      <c r="Q17" s="92"/>
      <c r="R17" s="93"/>
      <c r="S17" s="92"/>
      <c r="T17" s="93"/>
    </row>
    <row r="18" spans="1:20" ht="15.5">
      <c r="A18" s="54"/>
      <c r="B18" s="54"/>
      <c r="C18" s="102">
        <v>41</v>
      </c>
      <c r="D18" s="117" t="s">
        <v>19</v>
      </c>
      <c r="E18" s="118">
        <v>7624</v>
      </c>
      <c r="F18" s="119">
        <v>109.28725078698845</v>
      </c>
      <c r="G18" s="118">
        <v>11</v>
      </c>
      <c r="H18" s="119">
        <v>42.727272727272727</v>
      </c>
      <c r="I18" s="45"/>
      <c r="J18" s="48"/>
      <c r="K18" s="92"/>
      <c r="L18" s="93"/>
      <c r="M18" s="92"/>
      <c r="N18" s="93"/>
      <c r="O18" s="92"/>
      <c r="P18" s="93"/>
      <c r="Q18" s="92"/>
      <c r="R18" s="93"/>
      <c r="S18" s="92"/>
      <c r="T18" s="93"/>
    </row>
    <row r="19" spans="1:20" s="23" customFormat="1" ht="15.5">
      <c r="A19" s="54"/>
      <c r="B19" s="54"/>
      <c r="C19" s="106"/>
      <c r="D19" s="115" t="s">
        <v>85</v>
      </c>
      <c r="E19" s="100">
        <v>4409</v>
      </c>
      <c r="F19" s="116">
        <v>105.49466999319574</v>
      </c>
      <c r="G19" s="100">
        <v>9</v>
      </c>
      <c r="H19" s="116">
        <v>42</v>
      </c>
      <c r="I19" s="35"/>
      <c r="J19" s="55"/>
      <c r="K19" s="92"/>
      <c r="L19" s="93"/>
      <c r="M19" s="92"/>
      <c r="N19" s="93"/>
      <c r="O19" s="92"/>
      <c r="P19" s="93"/>
      <c r="Q19" s="92"/>
      <c r="R19" s="93"/>
      <c r="S19" s="92"/>
      <c r="T19" s="93"/>
    </row>
    <row r="20" spans="1:20" ht="15.5">
      <c r="A20" s="54"/>
      <c r="B20" s="54"/>
      <c r="C20" s="107">
        <v>22</v>
      </c>
      <c r="D20" s="117" t="s">
        <v>20</v>
      </c>
      <c r="E20" s="118">
        <v>703</v>
      </c>
      <c r="F20" s="119">
        <v>104.72119487908962</v>
      </c>
      <c r="G20" s="118" t="s">
        <v>112</v>
      </c>
      <c r="H20" s="119" t="s">
        <v>112</v>
      </c>
      <c r="I20" s="45"/>
      <c r="J20" s="48"/>
      <c r="K20" s="92"/>
      <c r="L20" s="93"/>
      <c r="M20" s="92"/>
      <c r="N20" s="93"/>
      <c r="O20" s="92"/>
      <c r="P20" s="93"/>
      <c r="Q20" s="92"/>
      <c r="R20" s="93"/>
      <c r="S20" s="92"/>
      <c r="T20" s="93"/>
    </row>
    <row r="21" spans="1:20" ht="15.5">
      <c r="A21" s="54"/>
      <c r="B21" s="54"/>
      <c r="C21" s="107">
        <v>44</v>
      </c>
      <c r="D21" s="117" t="s">
        <v>21</v>
      </c>
      <c r="E21" s="118">
        <v>453</v>
      </c>
      <c r="F21" s="119">
        <v>103.7439293598234</v>
      </c>
      <c r="G21" s="118">
        <v>4</v>
      </c>
      <c r="H21" s="119">
        <v>42</v>
      </c>
      <c r="I21" s="45"/>
      <c r="J21" s="48"/>
      <c r="K21" s="92"/>
      <c r="L21" s="93"/>
      <c r="M21" s="92"/>
      <c r="N21" s="93"/>
      <c r="O21" s="92"/>
      <c r="P21" s="93"/>
      <c r="Q21" s="92"/>
      <c r="R21" s="93"/>
      <c r="S21" s="92"/>
      <c r="T21" s="93"/>
    </row>
    <row r="22" spans="1:20" ht="15.5">
      <c r="A22" s="54"/>
      <c r="B22" s="54"/>
      <c r="C22" s="107">
        <v>50</v>
      </c>
      <c r="D22" s="117" t="s">
        <v>22</v>
      </c>
      <c r="E22" s="118">
        <v>3253</v>
      </c>
      <c r="F22" s="119">
        <v>105.90562557639102</v>
      </c>
      <c r="G22" s="118">
        <v>5</v>
      </c>
      <c r="H22" s="119">
        <v>42</v>
      </c>
      <c r="I22" s="45"/>
      <c r="J22" s="48"/>
      <c r="K22" s="90"/>
      <c r="L22" s="91"/>
      <c r="M22" s="90"/>
      <c r="N22" s="91"/>
      <c r="O22" s="90"/>
      <c r="P22" s="91"/>
      <c r="Q22" s="90"/>
      <c r="R22" s="91"/>
      <c r="S22" s="90"/>
      <c r="T22" s="91"/>
    </row>
    <row r="23" spans="1:20" s="23" customFormat="1" ht="15.5">
      <c r="A23" s="54"/>
      <c r="B23" s="54"/>
      <c r="C23" s="106">
        <v>33</v>
      </c>
      <c r="D23" s="115" t="s">
        <v>86</v>
      </c>
      <c r="E23" s="100">
        <v>2416</v>
      </c>
      <c r="F23" s="116">
        <v>105.9126655629139</v>
      </c>
      <c r="G23" s="100">
        <v>2</v>
      </c>
      <c r="H23" s="116">
        <v>42</v>
      </c>
      <c r="I23" s="35"/>
      <c r="J23" s="55"/>
      <c r="K23" s="92"/>
      <c r="L23" s="93"/>
      <c r="M23" s="92"/>
      <c r="N23" s="93"/>
      <c r="O23" s="92"/>
      <c r="P23" s="93"/>
      <c r="Q23" s="92"/>
      <c r="R23" s="93"/>
      <c r="S23" s="92"/>
      <c r="T23" s="93"/>
    </row>
    <row r="24" spans="1:20" s="23" customFormat="1" ht="15.5">
      <c r="A24" s="54"/>
      <c r="B24" s="54"/>
      <c r="C24" s="106">
        <v>7</v>
      </c>
      <c r="D24" s="115" t="s">
        <v>87</v>
      </c>
      <c r="E24" s="100">
        <v>4750</v>
      </c>
      <c r="F24" s="116">
        <v>104.91410526315789</v>
      </c>
      <c r="G24" s="100">
        <v>12</v>
      </c>
      <c r="H24" s="116">
        <v>38.333333333333336</v>
      </c>
      <c r="I24" s="35"/>
      <c r="J24" s="55"/>
      <c r="K24" s="92"/>
      <c r="L24" s="93"/>
      <c r="M24" s="92"/>
      <c r="N24" s="93"/>
      <c r="O24" s="92"/>
      <c r="P24" s="93"/>
      <c r="Q24" s="92"/>
      <c r="R24" s="93"/>
      <c r="S24" s="92"/>
      <c r="T24" s="93"/>
    </row>
    <row r="25" spans="1:20" s="23" customFormat="1" ht="15.5">
      <c r="A25" s="54"/>
      <c r="B25" s="54"/>
      <c r="C25" s="106"/>
      <c r="D25" s="115" t="s">
        <v>89</v>
      </c>
      <c r="E25" s="100">
        <v>6027</v>
      </c>
      <c r="F25" s="116">
        <v>110.14999170399867</v>
      </c>
      <c r="G25" s="100">
        <v>6</v>
      </c>
      <c r="H25" s="116">
        <v>42</v>
      </c>
      <c r="I25" s="35"/>
      <c r="J25" s="55"/>
      <c r="K25" s="92"/>
      <c r="L25" s="93"/>
      <c r="M25" s="92"/>
      <c r="N25" s="93"/>
      <c r="O25" s="92"/>
      <c r="P25" s="93"/>
      <c r="Q25" s="92"/>
      <c r="R25" s="93"/>
      <c r="S25" s="92"/>
      <c r="T25" s="93"/>
    </row>
    <row r="26" spans="1:20" ht="15.5">
      <c r="A26" s="54"/>
      <c r="B26" s="54"/>
      <c r="C26" s="107">
        <v>35</v>
      </c>
      <c r="D26" s="117" t="s">
        <v>23</v>
      </c>
      <c r="E26" s="118">
        <v>3198</v>
      </c>
      <c r="F26" s="119">
        <v>110.07098186366478</v>
      </c>
      <c r="G26" s="118">
        <v>3</v>
      </c>
      <c r="H26" s="119">
        <v>42</v>
      </c>
      <c r="I26" s="45"/>
      <c r="J26" s="48"/>
      <c r="K26" s="90"/>
      <c r="L26" s="91"/>
      <c r="M26" s="90"/>
      <c r="N26" s="91"/>
      <c r="O26" s="90"/>
      <c r="P26" s="91"/>
      <c r="Q26" s="90"/>
      <c r="R26" s="91"/>
      <c r="S26" s="90"/>
      <c r="T26" s="91"/>
    </row>
    <row r="27" spans="1:20" ht="15.5">
      <c r="A27" s="54"/>
      <c r="B27" s="54"/>
      <c r="C27" s="107">
        <v>38</v>
      </c>
      <c r="D27" s="117" t="s">
        <v>24</v>
      </c>
      <c r="E27" s="118">
        <v>2829</v>
      </c>
      <c r="F27" s="119">
        <v>110.23930717568045</v>
      </c>
      <c r="G27" s="118">
        <v>3</v>
      </c>
      <c r="H27" s="119">
        <v>42</v>
      </c>
      <c r="I27" s="45"/>
      <c r="J27" s="48"/>
      <c r="K27" s="90"/>
      <c r="L27" s="91"/>
      <c r="M27" s="90"/>
      <c r="N27" s="91"/>
      <c r="O27" s="90"/>
      <c r="P27" s="91"/>
      <c r="Q27" s="90"/>
      <c r="R27" s="91"/>
      <c r="S27" s="90"/>
      <c r="T27" s="91"/>
    </row>
    <row r="28" spans="1:20" s="23" customFormat="1" ht="15.5">
      <c r="A28" s="54"/>
      <c r="B28" s="54"/>
      <c r="C28" s="106">
        <v>39</v>
      </c>
      <c r="D28" s="115" t="s">
        <v>90</v>
      </c>
      <c r="E28" s="100">
        <v>1669</v>
      </c>
      <c r="F28" s="116">
        <v>104.796285200719</v>
      </c>
      <c r="G28" s="100">
        <v>1</v>
      </c>
      <c r="H28" s="116">
        <v>42</v>
      </c>
      <c r="I28" s="35"/>
      <c r="J28" s="55"/>
      <c r="K28" s="90"/>
      <c r="L28" s="91"/>
      <c r="M28" s="90"/>
      <c r="N28" s="91"/>
      <c r="O28" s="90"/>
      <c r="P28" s="91"/>
      <c r="Q28" s="90"/>
      <c r="R28" s="91"/>
      <c r="S28" s="90"/>
      <c r="T28" s="91"/>
    </row>
    <row r="29" spans="1:20" s="23" customFormat="1" ht="15.5">
      <c r="A29" s="54"/>
      <c r="B29" s="54"/>
      <c r="C29" s="106"/>
      <c r="D29" s="115" t="s">
        <v>91</v>
      </c>
      <c r="E29" s="100">
        <v>6613</v>
      </c>
      <c r="F29" s="116">
        <v>105.58158173295026</v>
      </c>
      <c r="G29" s="100">
        <v>6</v>
      </c>
      <c r="H29" s="116">
        <v>44.333333333333336</v>
      </c>
      <c r="I29" s="35"/>
      <c r="J29" s="55"/>
      <c r="K29" s="92"/>
      <c r="L29" s="93"/>
      <c r="M29" s="92"/>
      <c r="N29" s="93"/>
      <c r="O29" s="92"/>
      <c r="P29" s="93"/>
      <c r="Q29" s="92"/>
      <c r="R29" s="93"/>
      <c r="S29" s="92"/>
      <c r="T29" s="93"/>
    </row>
    <row r="30" spans="1:20" ht="15.5">
      <c r="A30" s="54"/>
      <c r="B30" s="54"/>
      <c r="C30" s="107">
        <v>5</v>
      </c>
      <c r="D30" s="120" t="s">
        <v>25</v>
      </c>
      <c r="E30" s="118">
        <v>402</v>
      </c>
      <c r="F30" s="119">
        <v>105.62935323383084</v>
      </c>
      <c r="G30" s="118" t="s">
        <v>112</v>
      </c>
      <c r="H30" s="119" t="s">
        <v>112</v>
      </c>
      <c r="I30" s="45"/>
      <c r="J30" s="48"/>
      <c r="K30" s="92"/>
      <c r="L30" s="93"/>
      <c r="M30" s="92"/>
      <c r="N30" s="93"/>
      <c r="O30" s="92"/>
      <c r="P30" s="93"/>
      <c r="Q30" s="92"/>
      <c r="R30" s="93"/>
      <c r="S30" s="92"/>
      <c r="T30" s="93"/>
    </row>
    <row r="31" spans="1:20" ht="15.5">
      <c r="A31" s="54"/>
      <c r="B31" s="54"/>
      <c r="C31" s="107">
        <v>9</v>
      </c>
      <c r="D31" s="120" t="s">
        <v>26</v>
      </c>
      <c r="E31" s="118">
        <v>1050</v>
      </c>
      <c r="F31" s="119">
        <v>103.42761904761905</v>
      </c>
      <c r="G31" s="118">
        <v>1</v>
      </c>
      <c r="H31" s="119">
        <v>42</v>
      </c>
      <c r="I31" s="45"/>
      <c r="J31" s="48"/>
      <c r="K31" s="90"/>
      <c r="L31" s="91"/>
      <c r="M31" s="90"/>
      <c r="N31" s="91"/>
      <c r="O31" s="90"/>
      <c r="P31" s="91"/>
      <c r="Q31" s="90"/>
      <c r="R31" s="91"/>
      <c r="S31" s="90"/>
      <c r="T31" s="91"/>
    </row>
    <row r="32" spans="1:20" ht="15.5">
      <c r="A32" s="54"/>
      <c r="B32" s="54"/>
      <c r="C32" s="107">
        <v>24</v>
      </c>
      <c r="D32" s="117" t="s">
        <v>27</v>
      </c>
      <c r="E32" s="118">
        <v>1115</v>
      </c>
      <c r="F32" s="119">
        <v>105.35067264573991</v>
      </c>
      <c r="G32" s="118">
        <v>1</v>
      </c>
      <c r="H32" s="119">
        <v>56</v>
      </c>
      <c r="I32" s="45"/>
      <c r="J32" s="48"/>
      <c r="K32" s="90"/>
      <c r="L32" s="91"/>
      <c r="M32" s="90"/>
      <c r="N32" s="91"/>
      <c r="O32" s="90"/>
      <c r="P32" s="91"/>
      <c r="Q32" s="90"/>
      <c r="R32" s="91"/>
      <c r="S32" s="90"/>
      <c r="T32" s="91"/>
    </row>
    <row r="33" spans="1:20" ht="15.5">
      <c r="A33" s="54"/>
      <c r="B33" s="54"/>
      <c r="C33" s="107">
        <v>34</v>
      </c>
      <c r="D33" s="117" t="s">
        <v>28</v>
      </c>
      <c r="E33" s="118">
        <v>411</v>
      </c>
      <c r="F33" s="119">
        <v>107.21897810218978</v>
      </c>
      <c r="G33" s="118" t="s">
        <v>112</v>
      </c>
      <c r="H33" s="119" t="s">
        <v>112</v>
      </c>
      <c r="I33" s="45"/>
      <c r="J33" s="48"/>
      <c r="K33" s="92"/>
      <c r="L33" s="93"/>
      <c r="M33" s="92"/>
      <c r="N33" s="93"/>
      <c r="O33" s="92"/>
      <c r="P33" s="93"/>
      <c r="Q33" s="92"/>
      <c r="R33" s="93"/>
      <c r="S33" s="92"/>
      <c r="T33" s="93"/>
    </row>
    <row r="34" spans="1:20" ht="15.5">
      <c r="A34" s="54"/>
      <c r="B34" s="54"/>
      <c r="C34" s="107">
        <v>37</v>
      </c>
      <c r="D34" s="117" t="s">
        <v>29</v>
      </c>
      <c r="E34" s="118">
        <v>950</v>
      </c>
      <c r="F34" s="119">
        <v>106.86105263157894</v>
      </c>
      <c r="G34" s="118">
        <v>1</v>
      </c>
      <c r="H34" s="119">
        <v>42</v>
      </c>
      <c r="I34" s="45"/>
      <c r="J34" s="48"/>
      <c r="K34" s="92"/>
      <c r="L34" s="93"/>
      <c r="M34" s="92"/>
      <c r="N34" s="93"/>
      <c r="O34" s="92"/>
      <c r="P34" s="93"/>
      <c r="Q34" s="92"/>
      <c r="R34" s="93"/>
      <c r="S34" s="92"/>
      <c r="T34" s="93"/>
    </row>
    <row r="35" spans="1:20" ht="15.5">
      <c r="A35" s="54"/>
      <c r="B35" s="54"/>
      <c r="C35" s="107">
        <v>40</v>
      </c>
      <c r="D35" s="117" t="s">
        <v>30</v>
      </c>
      <c r="E35" s="118">
        <v>486</v>
      </c>
      <c r="F35" s="119">
        <v>105.68312757201646</v>
      </c>
      <c r="G35" s="118" t="s">
        <v>112</v>
      </c>
      <c r="H35" s="119" t="s">
        <v>112</v>
      </c>
      <c r="I35" s="45"/>
      <c r="J35" s="48"/>
      <c r="K35" s="92"/>
      <c r="L35" s="93"/>
      <c r="M35" s="92"/>
      <c r="N35" s="93"/>
      <c r="O35" s="92"/>
      <c r="P35" s="93"/>
      <c r="Q35" s="92"/>
      <c r="R35" s="93"/>
      <c r="S35" s="92"/>
      <c r="T35" s="93"/>
    </row>
    <row r="36" spans="1:20" ht="15.5">
      <c r="A36" s="54"/>
      <c r="B36" s="54"/>
      <c r="C36" s="107">
        <v>42</v>
      </c>
      <c r="D36" s="117" t="s">
        <v>31</v>
      </c>
      <c r="E36" s="118">
        <v>257</v>
      </c>
      <c r="F36" s="119">
        <v>103.98054474708171</v>
      </c>
      <c r="G36" s="118" t="s">
        <v>112</v>
      </c>
      <c r="H36" s="119" t="s">
        <v>112</v>
      </c>
      <c r="I36" s="45"/>
      <c r="J36" s="48"/>
      <c r="K36" s="92"/>
      <c r="L36" s="93"/>
      <c r="M36" s="92"/>
      <c r="N36" s="93"/>
      <c r="O36" s="92"/>
      <c r="P36" s="93"/>
      <c r="Q36" s="92"/>
      <c r="R36" s="93"/>
      <c r="S36" s="92"/>
      <c r="T36" s="93"/>
    </row>
    <row r="37" spans="1:20" ht="15.5">
      <c r="A37" s="54"/>
      <c r="B37" s="54"/>
      <c r="C37" s="107">
        <v>47</v>
      </c>
      <c r="D37" s="117" t="s">
        <v>32</v>
      </c>
      <c r="E37" s="118">
        <v>1568</v>
      </c>
      <c r="F37" s="119">
        <v>105.68048469387755</v>
      </c>
      <c r="G37" s="118">
        <v>3</v>
      </c>
      <c r="H37" s="119">
        <v>42</v>
      </c>
      <c r="I37" s="45"/>
      <c r="J37" s="48"/>
      <c r="K37" s="92"/>
      <c r="L37" s="93"/>
      <c r="M37" s="92"/>
      <c r="N37" s="93"/>
      <c r="O37" s="92"/>
      <c r="P37" s="93"/>
      <c r="Q37" s="92"/>
      <c r="R37" s="93"/>
      <c r="S37" s="92"/>
      <c r="T37" s="93"/>
    </row>
    <row r="38" spans="1:20" ht="15.5">
      <c r="A38" s="54"/>
      <c r="B38" s="54"/>
      <c r="C38" s="107">
        <v>49</v>
      </c>
      <c r="D38" s="117" t="s">
        <v>33</v>
      </c>
      <c r="E38" s="118">
        <v>374</v>
      </c>
      <c r="F38" s="119">
        <v>107.77005347593582</v>
      </c>
      <c r="G38" s="118" t="s">
        <v>112</v>
      </c>
      <c r="H38" s="119" t="s">
        <v>112</v>
      </c>
      <c r="I38" s="45"/>
      <c r="J38" s="48"/>
      <c r="K38" s="92"/>
      <c r="L38" s="93"/>
      <c r="M38" s="92"/>
      <c r="N38" s="93"/>
      <c r="O38" s="92"/>
      <c r="P38" s="93"/>
      <c r="Q38" s="92"/>
      <c r="R38" s="93"/>
      <c r="S38" s="92"/>
      <c r="T38" s="93"/>
    </row>
    <row r="39" spans="1:20" s="23" customFormat="1" ht="15.5">
      <c r="A39" s="54"/>
      <c r="B39" s="54"/>
      <c r="C39" s="106"/>
      <c r="D39" s="115" t="s">
        <v>92</v>
      </c>
      <c r="E39" s="100">
        <v>6889</v>
      </c>
      <c r="F39" s="116">
        <v>108.25257657134563</v>
      </c>
      <c r="G39" s="100">
        <v>15</v>
      </c>
      <c r="H39" s="116">
        <v>42.93333333333333</v>
      </c>
      <c r="I39" s="35"/>
      <c r="J39" s="55"/>
      <c r="K39" s="92"/>
      <c r="L39" s="93"/>
      <c r="M39" s="92"/>
      <c r="N39" s="93"/>
      <c r="O39" s="92"/>
      <c r="P39" s="93"/>
      <c r="Q39" s="92"/>
      <c r="R39" s="93"/>
      <c r="S39" s="92"/>
      <c r="T39" s="93"/>
    </row>
    <row r="40" spans="1:20" ht="15.5">
      <c r="A40" s="54"/>
      <c r="B40" s="54"/>
      <c r="C40" s="107">
        <v>2</v>
      </c>
      <c r="D40" s="117" t="s">
        <v>34</v>
      </c>
      <c r="E40" s="118">
        <v>1277</v>
      </c>
      <c r="F40" s="119">
        <v>108.99530148786218</v>
      </c>
      <c r="G40" s="118">
        <v>2</v>
      </c>
      <c r="H40" s="119">
        <v>42</v>
      </c>
      <c r="I40" s="45"/>
      <c r="J40" s="48"/>
      <c r="K40" s="92"/>
      <c r="L40" s="93"/>
      <c r="M40" s="92"/>
      <c r="N40" s="93"/>
      <c r="O40" s="92"/>
      <c r="P40" s="93"/>
      <c r="Q40" s="92"/>
      <c r="R40" s="93"/>
      <c r="S40" s="92"/>
      <c r="T40" s="93"/>
    </row>
    <row r="41" spans="1:20" ht="15.5">
      <c r="A41" s="54"/>
      <c r="B41" s="54"/>
      <c r="C41" s="107">
        <v>13</v>
      </c>
      <c r="D41" s="117" t="s">
        <v>35</v>
      </c>
      <c r="E41" s="118">
        <v>1592</v>
      </c>
      <c r="F41" s="119">
        <v>108.64886934673366</v>
      </c>
      <c r="G41" s="118">
        <v>5</v>
      </c>
      <c r="H41" s="119">
        <v>42</v>
      </c>
      <c r="I41" s="45"/>
      <c r="J41" s="48"/>
      <c r="K41" s="92"/>
      <c r="L41" s="93"/>
      <c r="M41" s="92"/>
      <c r="N41" s="93"/>
      <c r="O41" s="92"/>
      <c r="P41" s="93"/>
      <c r="Q41" s="92"/>
      <c r="R41" s="93"/>
      <c r="S41" s="92"/>
      <c r="T41" s="93"/>
    </row>
    <row r="42" spans="1:20" ht="15.5">
      <c r="A42" s="54"/>
      <c r="B42" s="54"/>
      <c r="C42" s="107">
        <v>16</v>
      </c>
      <c r="D42" s="117" t="s">
        <v>36</v>
      </c>
      <c r="E42" s="118">
        <v>655</v>
      </c>
      <c r="F42" s="118">
        <v>106.1206106870229</v>
      </c>
      <c r="G42" s="118" t="s">
        <v>112</v>
      </c>
      <c r="H42" s="119" t="s">
        <v>112</v>
      </c>
      <c r="I42" s="45"/>
      <c r="J42" s="48"/>
      <c r="K42" s="90"/>
      <c r="L42" s="91"/>
      <c r="M42" s="90"/>
      <c r="N42" s="91"/>
      <c r="O42" s="90"/>
      <c r="P42" s="91"/>
      <c r="Q42" s="90"/>
      <c r="R42" s="91"/>
      <c r="S42" s="90"/>
      <c r="T42" s="91"/>
    </row>
    <row r="43" spans="1:20" ht="15.5">
      <c r="A43" s="54"/>
      <c r="B43" s="54"/>
      <c r="C43" s="107">
        <v>19</v>
      </c>
      <c r="D43" s="117" t="s">
        <v>37</v>
      </c>
      <c r="E43" s="118">
        <v>920</v>
      </c>
      <c r="F43" s="119">
        <v>107.62826086956522</v>
      </c>
      <c r="G43" s="118">
        <v>1</v>
      </c>
      <c r="H43" s="119">
        <v>42</v>
      </c>
      <c r="I43" s="45"/>
      <c r="J43" s="48"/>
      <c r="K43" s="92"/>
      <c r="L43" s="93"/>
      <c r="M43" s="92"/>
      <c r="N43" s="93"/>
      <c r="O43" s="92"/>
      <c r="P43" s="93"/>
      <c r="Q43" s="92"/>
      <c r="R43" s="93"/>
      <c r="S43" s="92"/>
      <c r="T43" s="93"/>
    </row>
    <row r="44" spans="1:20" ht="15.5">
      <c r="A44" s="54"/>
      <c r="B44" s="54"/>
      <c r="C44" s="107">
        <v>45</v>
      </c>
      <c r="D44" s="117" t="s">
        <v>38</v>
      </c>
      <c r="E44" s="118">
        <v>2445</v>
      </c>
      <c r="F44" s="119">
        <v>108.41267893660532</v>
      </c>
      <c r="G44" s="118">
        <v>7</v>
      </c>
      <c r="H44" s="119">
        <v>44</v>
      </c>
      <c r="I44" s="45"/>
      <c r="J44" s="48"/>
      <c r="K44" s="92"/>
      <c r="L44" s="93"/>
      <c r="M44" s="92"/>
      <c r="N44" s="93"/>
      <c r="O44" s="92"/>
      <c r="P44" s="93"/>
      <c r="Q44" s="92"/>
      <c r="R44" s="93"/>
      <c r="S44" s="92"/>
      <c r="T44" s="93"/>
    </row>
    <row r="45" spans="1:20" s="23" customFormat="1" ht="15.5">
      <c r="A45" s="54"/>
      <c r="B45" s="54"/>
      <c r="C45" s="106"/>
      <c r="D45" s="115" t="s">
        <v>54</v>
      </c>
      <c r="E45" s="100">
        <v>27804</v>
      </c>
      <c r="F45" s="116">
        <v>107.70151776722774</v>
      </c>
      <c r="G45" s="100">
        <v>66</v>
      </c>
      <c r="H45" s="116">
        <v>42.939393939393938</v>
      </c>
      <c r="I45" s="35"/>
      <c r="J45" s="55"/>
      <c r="K45" s="92"/>
      <c r="L45" s="93"/>
      <c r="M45" s="92"/>
      <c r="N45" s="93"/>
      <c r="O45" s="92"/>
      <c r="P45" s="93"/>
      <c r="Q45" s="92"/>
      <c r="R45" s="93"/>
      <c r="S45" s="92"/>
      <c r="T45" s="93"/>
    </row>
    <row r="46" spans="1:20" ht="15.5">
      <c r="A46" s="54"/>
      <c r="B46" s="54"/>
      <c r="C46" s="107">
        <v>8</v>
      </c>
      <c r="D46" s="117" t="s">
        <v>39</v>
      </c>
      <c r="E46" s="118">
        <v>20891</v>
      </c>
      <c r="F46" s="119">
        <v>107.99104877698531</v>
      </c>
      <c r="G46" s="118">
        <v>51</v>
      </c>
      <c r="H46" s="119">
        <v>42.941176470588232</v>
      </c>
      <c r="I46" s="45"/>
      <c r="J46" s="48"/>
      <c r="K46" s="92"/>
      <c r="L46" s="93"/>
      <c r="M46" s="92"/>
      <c r="N46" s="93"/>
      <c r="O46" s="92"/>
      <c r="P46" s="93"/>
      <c r="Q46" s="92"/>
      <c r="R46" s="93"/>
      <c r="S46" s="92"/>
      <c r="T46" s="93"/>
    </row>
    <row r="47" spans="1:20" ht="15.5">
      <c r="A47" s="54"/>
      <c r="B47" s="54"/>
      <c r="C47" s="107">
        <v>17</v>
      </c>
      <c r="D47" s="117" t="s">
        <v>75</v>
      </c>
      <c r="E47" s="118">
        <v>2752</v>
      </c>
      <c r="F47" s="119">
        <v>106.92441860465117</v>
      </c>
      <c r="G47" s="118">
        <v>6</v>
      </c>
      <c r="H47" s="119">
        <v>42</v>
      </c>
      <c r="I47" s="45"/>
      <c r="J47" s="48"/>
      <c r="K47" s="92"/>
      <c r="L47" s="93"/>
      <c r="M47" s="92"/>
      <c r="N47" s="93"/>
      <c r="O47" s="92"/>
      <c r="P47" s="93"/>
      <c r="Q47" s="92"/>
      <c r="R47" s="93"/>
      <c r="S47" s="92"/>
      <c r="T47" s="93"/>
    </row>
    <row r="48" spans="1:20" ht="15.5">
      <c r="A48" s="54"/>
      <c r="B48" s="54"/>
      <c r="C48" s="107">
        <v>25</v>
      </c>
      <c r="D48" s="117" t="s">
        <v>76</v>
      </c>
      <c r="E48" s="118">
        <v>1478</v>
      </c>
      <c r="F48" s="119">
        <v>106.80649526387009</v>
      </c>
      <c r="G48" s="118">
        <v>4</v>
      </c>
      <c r="H48" s="119">
        <v>45.5</v>
      </c>
      <c r="I48" s="45"/>
      <c r="J48" s="48"/>
      <c r="K48" s="90"/>
      <c r="L48" s="91"/>
      <c r="M48" s="90"/>
      <c r="N48" s="91"/>
      <c r="O48" s="90"/>
      <c r="P48" s="91"/>
      <c r="Q48" s="90"/>
      <c r="R48" s="91"/>
      <c r="S48" s="90"/>
      <c r="T48" s="91"/>
    </row>
    <row r="49" spans="1:20" ht="15.5">
      <c r="A49" s="54"/>
      <c r="B49" s="54"/>
      <c r="C49" s="107">
        <v>43</v>
      </c>
      <c r="D49" s="117" t="s">
        <v>40</v>
      </c>
      <c r="E49" s="118">
        <v>2683</v>
      </c>
      <c r="F49" s="119">
        <v>106.73723443906076</v>
      </c>
      <c r="G49" s="118">
        <v>5</v>
      </c>
      <c r="H49" s="119">
        <v>42</v>
      </c>
      <c r="I49" s="45"/>
      <c r="J49" s="48"/>
      <c r="K49" s="92"/>
      <c r="L49" s="93"/>
      <c r="M49" s="92"/>
      <c r="N49" s="93"/>
      <c r="O49" s="92"/>
      <c r="P49" s="93"/>
      <c r="Q49" s="92"/>
      <c r="R49" s="93"/>
      <c r="S49" s="92"/>
      <c r="T49" s="93"/>
    </row>
    <row r="50" spans="1:20" s="23" customFormat="1" ht="15.5">
      <c r="A50" s="54"/>
      <c r="B50" s="54"/>
      <c r="C50" s="106"/>
      <c r="D50" s="115" t="s">
        <v>56</v>
      </c>
      <c r="E50" s="100">
        <v>3594</v>
      </c>
      <c r="F50" s="116">
        <v>109.08708959376739</v>
      </c>
      <c r="G50" s="100">
        <v>3</v>
      </c>
      <c r="H50" s="116">
        <v>42</v>
      </c>
      <c r="I50" s="35"/>
      <c r="J50" s="55"/>
      <c r="K50" s="92"/>
      <c r="L50" s="93"/>
      <c r="M50" s="92"/>
      <c r="N50" s="93"/>
      <c r="O50" s="92"/>
      <c r="P50" s="93"/>
      <c r="Q50" s="92"/>
      <c r="R50" s="93"/>
      <c r="S50" s="92"/>
      <c r="T50" s="93"/>
    </row>
    <row r="51" spans="1:20" ht="15.5">
      <c r="A51" s="54"/>
      <c r="B51" s="54"/>
      <c r="C51" s="107">
        <v>6</v>
      </c>
      <c r="D51" s="117" t="s">
        <v>41</v>
      </c>
      <c r="E51" s="118">
        <v>2419</v>
      </c>
      <c r="F51" s="119">
        <v>109.3307151715585</v>
      </c>
      <c r="G51" s="118" t="s">
        <v>112</v>
      </c>
      <c r="H51" s="119" t="s">
        <v>112</v>
      </c>
      <c r="I51" s="45"/>
      <c r="J51" s="48"/>
      <c r="K51" s="92"/>
      <c r="L51" s="93"/>
      <c r="M51" s="92"/>
      <c r="N51" s="93"/>
      <c r="O51" s="92"/>
      <c r="P51" s="93"/>
      <c r="Q51" s="92"/>
      <c r="R51" s="93"/>
      <c r="S51" s="92"/>
      <c r="T51" s="93"/>
    </row>
    <row r="52" spans="1:20" ht="15.5">
      <c r="A52" s="54"/>
      <c r="B52" s="54"/>
      <c r="C52" s="107">
        <v>10</v>
      </c>
      <c r="D52" s="117" t="s">
        <v>42</v>
      </c>
      <c r="E52" s="118">
        <v>1175</v>
      </c>
      <c r="F52" s="119">
        <v>108.58553191489362</v>
      </c>
      <c r="G52" s="118">
        <v>3</v>
      </c>
      <c r="H52" s="119">
        <v>42</v>
      </c>
      <c r="I52" s="45"/>
      <c r="J52" s="48"/>
      <c r="K52" s="92"/>
      <c r="L52" s="93"/>
      <c r="M52" s="92"/>
      <c r="N52" s="93"/>
      <c r="O52" s="92"/>
      <c r="P52" s="93"/>
      <c r="Q52" s="92"/>
      <c r="R52" s="93"/>
      <c r="S52" s="92"/>
      <c r="T52" s="93"/>
    </row>
    <row r="53" spans="1:20" s="23" customFormat="1" ht="15.5">
      <c r="A53" s="54"/>
      <c r="B53" s="54"/>
      <c r="C53" s="106"/>
      <c r="D53" s="115" t="s">
        <v>57</v>
      </c>
      <c r="E53" s="100">
        <v>7546</v>
      </c>
      <c r="F53" s="116">
        <v>106.60336602173336</v>
      </c>
      <c r="G53" s="100">
        <v>13</v>
      </c>
      <c r="H53" s="116">
        <v>40.769230769230766</v>
      </c>
      <c r="I53" s="35"/>
      <c r="J53" s="55"/>
      <c r="K53" s="90"/>
      <c r="L53" s="91"/>
      <c r="M53" s="90"/>
      <c r="N53" s="91"/>
      <c r="O53" s="90"/>
      <c r="P53" s="91"/>
      <c r="Q53" s="90"/>
      <c r="R53" s="91"/>
      <c r="S53" s="90"/>
      <c r="T53" s="91"/>
    </row>
    <row r="54" spans="1:20" ht="15.5">
      <c r="A54" s="54"/>
      <c r="B54" s="54"/>
      <c r="C54" s="107">
        <v>15</v>
      </c>
      <c r="D54" s="117" t="s">
        <v>79</v>
      </c>
      <c r="E54" s="118">
        <v>3237</v>
      </c>
      <c r="F54" s="119">
        <v>106.35032437442077</v>
      </c>
      <c r="G54" s="118">
        <v>6</v>
      </c>
      <c r="H54" s="119">
        <v>44.333333333333336</v>
      </c>
      <c r="I54" s="45"/>
      <c r="J54" s="48"/>
      <c r="K54" s="92"/>
      <c r="L54" s="93"/>
      <c r="M54" s="92"/>
      <c r="N54" s="93"/>
      <c r="O54" s="92"/>
      <c r="P54" s="93"/>
      <c r="Q54" s="92"/>
      <c r="R54" s="93"/>
      <c r="S54" s="92"/>
      <c r="T54" s="93"/>
    </row>
    <row r="55" spans="1:20" ht="15.5">
      <c r="A55" s="54"/>
      <c r="B55" s="54"/>
      <c r="C55" s="107">
        <v>27</v>
      </c>
      <c r="D55" s="117" t="s">
        <v>43</v>
      </c>
      <c r="E55" s="118">
        <v>871</v>
      </c>
      <c r="F55" s="119">
        <v>105.98277841561423</v>
      </c>
      <c r="G55" s="118">
        <v>3</v>
      </c>
      <c r="H55" s="119">
        <v>42</v>
      </c>
      <c r="I55" s="45"/>
      <c r="J55" s="48"/>
      <c r="K55" s="92"/>
      <c r="L55" s="93"/>
      <c r="M55" s="92"/>
      <c r="N55" s="93"/>
      <c r="O55" s="92"/>
      <c r="P55" s="93"/>
      <c r="Q55" s="92"/>
      <c r="R55" s="93"/>
      <c r="S55" s="92"/>
      <c r="T55" s="93"/>
    </row>
    <row r="56" spans="1:20" ht="15.5">
      <c r="A56" s="54"/>
      <c r="B56" s="54"/>
      <c r="C56" s="107">
        <v>32</v>
      </c>
      <c r="D56" s="117" t="s">
        <v>80</v>
      </c>
      <c r="E56" s="118">
        <v>673</v>
      </c>
      <c r="F56" s="119">
        <v>107.58395245170877</v>
      </c>
      <c r="G56" s="118" t="s">
        <v>112</v>
      </c>
      <c r="H56" s="119" t="s">
        <v>112</v>
      </c>
      <c r="I56" s="45"/>
      <c r="J56" s="48"/>
      <c r="K56" s="90"/>
      <c r="L56" s="91"/>
      <c r="M56" s="90"/>
      <c r="N56" s="91"/>
      <c r="O56" s="90"/>
      <c r="P56" s="91"/>
      <c r="Q56" s="90"/>
      <c r="R56" s="91"/>
      <c r="S56" s="90"/>
      <c r="T56" s="91"/>
    </row>
    <row r="57" spans="1:20" ht="15.5">
      <c r="A57" s="54"/>
      <c r="B57" s="54"/>
      <c r="C57" s="107">
        <v>36</v>
      </c>
      <c r="D57" s="117" t="s">
        <v>44</v>
      </c>
      <c r="E57" s="118">
        <v>2765</v>
      </c>
      <c r="F57" s="119">
        <v>106.85641952983725</v>
      </c>
      <c r="G57" s="118">
        <v>4</v>
      </c>
      <c r="H57" s="119">
        <v>34.5</v>
      </c>
      <c r="I57" s="45"/>
      <c r="J57" s="48"/>
      <c r="K57" s="92"/>
      <c r="L57" s="93"/>
      <c r="M57" s="92"/>
      <c r="N57" s="93"/>
      <c r="O57" s="92"/>
      <c r="P57" s="93"/>
      <c r="Q57" s="92"/>
      <c r="R57" s="93"/>
      <c r="S57" s="92"/>
      <c r="T57" s="93"/>
    </row>
    <row r="58" spans="1:20" s="23" customFormat="1" ht="15.5">
      <c r="A58" s="54"/>
      <c r="B58" s="54"/>
      <c r="C58" s="106">
        <v>28</v>
      </c>
      <c r="D58" s="115" t="s">
        <v>93</v>
      </c>
      <c r="E58" s="100">
        <v>27778</v>
      </c>
      <c r="F58" s="116">
        <v>107.54417164662682</v>
      </c>
      <c r="G58" s="100">
        <v>55</v>
      </c>
      <c r="H58" s="116">
        <v>42.254545454545458</v>
      </c>
      <c r="I58" s="35"/>
      <c r="J58" s="55"/>
      <c r="K58" s="92"/>
      <c r="L58" s="93"/>
      <c r="M58" s="92"/>
      <c r="N58" s="93"/>
      <c r="O58" s="92"/>
      <c r="P58" s="93"/>
      <c r="Q58" s="92"/>
      <c r="R58" s="93"/>
      <c r="S58" s="92"/>
      <c r="T58" s="93"/>
    </row>
    <row r="59" spans="1:20" s="23" customFormat="1" ht="15.5">
      <c r="A59" s="54"/>
      <c r="B59" s="54"/>
      <c r="C59" s="106">
        <v>30</v>
      </c>
      <c r="D59" s="115" t="s">
        <v>94</v>
      </c>
      <c r="E59" s="100">
        <v>5827</v>
      </c>
      <c r="F59" s="116">
        <v>108.76145529431955</v>
      </c>
      <c r="G59" s="100">
        <v>12</v>
      </c>
      <c r="H59" s="116">
        <v>42</v>
      </c>
      <c r="I59" s="35"/>
      <c r="J59" s="55"/>
      <c r="K59" s="92"/>
      <c r="L59" s="93"/>
      <c r="M59" s="92"/>
      <c r="N59" s="93"/>
      <c r="O59" s="92"/>
      <c r="P59" s="93"/>
      <c r="Q59" s="92"/>
      <c r="R59" s="93"/>
      <c r="S59" s="92"/>
      <c r="T59" s="93"/>
    </row>
    <row r="60" spans="1:20" s="23" customFormat="1" ht="15.5">
      <c r="A60" s="54"/>
      <c r="B60" s="54"/>
      <c r="C60" s="106">
        <v>31</v>
      </c>
      <c r="D60" s="115" t="s">
        <v>60</v>
      </c>
      <c r="E60" s="100">
        <v>2354</v>
      </c>
      <c r="F60" s="116">
        <v>104.14698385726423</v>
      </c>
      <c r="G60" s="100">
        <v>2</v>
      </c>
      <c r="H60" s="116">
        <v>42</v>
      </c>
      <c r="I60" s="35"/>
      <c r="J60" s="55"/>
      <c r="K60" s="92"/>
      <c r="L60" s="93"/>
      <c r="M60" s="92"/>
      <c r="N60" s="93"/>
      <c r="O60" s="92"/>
      <c r="P60" s="93"/>
      <c r="Q60" s="92"/>
      <c r="R60" s="93"/>
      <c r="S60" s="92"/>
      <c r="T60" s="93"/>
    </row>
    <row r="61" spans="1:20" s="23" customFormat="1" ht="15.5">
      <c r="A61" s="54"/>
      <c r="B61" s="54"/>
      <c r="C61" s="106">
        <v>26</v>
      </c>
      <c r="D61" s="115" t="s">
        <v>62</v>
      </c>
      <c r="E61" s="100">
        <v>1020</v>
      </c>
      <c r="F61" s="116">
        <v>104.47647058823529</v>
      </c>
      <c r="G61" s="100">
        <v>2</v>
      </c>
      <c r="H61" s="116">
        <v>42</v>
      </c>
      <c r="I61" s="35"/>
      <c r="J61" s="55"/>
      <c r="K61" s="90"/>
      <c r="L61" s="91"/>
      <c r="M61" s="90"/>
      <c r="N61" s="91"/>
      <c r="O61" s="90"/>
      <c r="P61" s="91"/>
      <c r="Q61" s="90"/>
      <c r="R61" s="91"/>
      <c r="S61" s="90"/>
      <c r="T61" s="91"/>
    </row>
    <row r="62" spans="1:20" s="23" customFormat="1" ht="15.5">
      <c r="A62" s="54"/>
      <c r="B62" s="54"/>
      <c r="C62" s="106"/>
      <c r="D62" s="115" t="s">
        <v>95</v>
      </c>
      <c r="E62" s="100">
        <v>16345</v>
      </c>
      <c r="F62" s="116">
        <v>107.53080452737841</v>
      </c>
      <c r="G62" s="100">
        <v>46</v>
      </c>
      <c r="H62" s="116">
        <v>42.086956521739133</v>
      </c>
      <c r="I62" s="35"/>
      <c r="J62" s="55"/>
      <c r="K62" s="90"/>
      <c r="L62" s="91"/>
      <c r="M62" s="90"/>
      <c r="N62" s="91"/>
      <c r="O62" s="90"/>
      <c r="P62" s="91"/>
      <c r="Q62" s="90"/>
      <c r="R62" s="91"/>
      <c r="S62" s="90"/>
      <c r="T62" s="91"/>
    </row>
    <row r="63" spans="1:20" ht="15.5">
      <c r="A63" s="54"/>
      <c r="B63" s="54"/>
      <c r="C63" s="107">
        <v>3</v>
      </c>
      <c r="D63" s="117" t="s">
        <v>77</v>
      </c>
      <c r="E63" s="118">
        <v>5725</v>
      </c>
      <c r="F63" s="119">
        <v>108.41414847161572</v>
      </c>
      <c r="G63" s="118">
        <v>21</v>
      </c>
      <c r="H63" s="119">
        <v>43.333333333333336</v>
      </c>
      <c r="I63" s="45"/>
      <c r="J63" s="48"/>
      <c r="K63" s="90"/>
      <c r="L63" s="91"/>
      <c r="M63" s="90"/>
      <c r="N63" s="91"/>
      <c r="O63" s="90"/>
      <c r="P63" s="91"/>
      <c r="Q63" s="90"/>
      <c r="R63" s="91"/>
      <c r="S63" s="90"/>
      <c r="T63" s="91"/>
    </row>
    <row r="64" spans="1:20" ht="15.75" customHeight="1">
      <c r="A64" s="54"/>
      <c r="B64" s="54"/>
      <c r="C64" s="107">
        <v>12</v>
      </c>
      <c r="D64" s="117" t="s">
        <v>78</v>
      </c>
      <c r="E64" s="118">
        <v>1939</v>
      </c>
      <c r="F64" s="119">
        <v>107.72821041774111</v>
      </c>
      <c r="G64" s="118">
        <v>1</v>
      </c>
      <c r="H64" s="119">
        <v>42</v>
      </c>
      <c r="I64" s="45"/>
      <c r="J64" s="48"/>
      <c r="K64" s="90"/>
      <c r="L64" s="91"/>
      <c r="M64" s="90"/>
      <c r="N64" s="91"/>
      <c r="O64" s="90"/>
      <c r="P64" s="91"/>
      <c r="Q64" s="90"/>
      <c r="R64" s="91"/>
      <c r="S64" s="90"/>
      <c r="T64" s="91"/>
    </row>
    <row r="65" spans="1:20" ht="15.5">
      <c r="A65" s="54"/>
      <c r="B65" s="54"/>
      <c r="C65" s="107">
        <v>46</v>
      </c>
      <c r="D65" s="117" t="s">
        <v>45</v>
      </c>
      <c r="E65" s="118">
        <v>8681</v>
      </c>
      <c r="F65" s="119">
        <v>106.90415850708443</v>
      </c>
      <c r="G65" s="118">
        <v>24</v>
      </c>
      <c r="H65" s="119">
        <v>41</v>
      </c>
      <c r="I65" s="45"/>
      <c r="J65" s="48"/>
      <c r="K65" s="90"/>
      <c r="L65" s="91"/>
      <c r="M65" s="90"/>
      <c r="N65" s="91"/>
      <c r="O65" s="90"/>
      <c r="P65" s="91"/>
      <c r="Q65" s="90"/>
      <c r="R65" s="91"/>
      <c r="S65" s="90"/>
      <c r="T65" s="91"/>
    </row>
    <row r="66" spans="1:20" s="23" customFormat="1" ht="15.5">
      <c r="A66" s="54"/>
      <c r="B66" s="54"/>
      <c r="C66" s="106"/>
      <c r="D66" s="115" t="s">
        <v>61</v>
      </c>
      <c r="E66" s="100">
        <v>7410</v>
      </c>
      <c r="F66" s="116">
        <v>102.26653171390014</v>
      </c>
      <c r="G66" s="100">
        <v>11</v>
      </c>
      <c r="H66" s="116">
        <v>45.81818181818182</v>
      </c>
      <c r="I66" s="35"/>
      <c r="J66" s="55"/>
      <c r="K66" s="92"/>
      <c r="L66" s="93"/>
      <c r="M66" s="92"/>
      <c r="N66" s="93"/>
      <c r="O66" s="92"/>
      <c r="P66" s="93"/>
      <c r="Q66" s="92"/>
      <c r="R66" s="93"/>
      <c r="S66" s="92"/>
      <c r="T66" s="93"/>
    </row>
    <row r="67" spans="1:20" ht="15.5">
      <c r="A67" s="54"/>
      <c r="B67" s="54"/>
      <c r="C67" s="107">
        <v>1</v>
      </c>
      <c r="D67" s="117" t="s">
        <v>81</v>
      </c>
      <c r="E67" s="118">
        <v>1029</v>
      </c>
      <c r="F67" s="119">
        <v>102.28474246841594</v>
      </c>
      <c r="G67" s="118">
        <v>1</v>
      </c>
      <c r="H67" s="119">
        <v>56</v>
      </c>
      <c r="I67" s="45"/>
      <c r="J67" s="48"/>
      <c r="K67" s="92"/>
      <c r="L67" s="93"/>
      <c r="M67" s="92"/>
      <c r="N67" s="93"/>
      <c r="O67" s="92"/>
      <c r="P67" s="93"/>
      <c r="Q67" s="92"/>
      <c r="R67" s="93"/>
      <c r="S67" s="92"/>
      <c r="T67" s="93"/>
    </row>
    <row r="68" spans="1:20" ht="15.5">
      <c r="A68" s="54"/>
      <c r="B68" s="54"/>
      <c r="C68" s="107">
        <v>20</v>
      </c>
      <c r="D68" s="117" t="s">
        <v>82</v>
      </c>
      <c r="E68" s="118">
        <v>2830</v>
      </c>
      <c r="F68" s="119">
        <v>103.19363957597173</v>
      </c>
      <c r="G68" s="118">
        <v>1</v>
      </c>
      <c r="H68" s="119">
        <v>42</v>
      </c>
      <c r="I68" s="45"/>
      <c r="J68" s="48"/>
      <c r="K68" s="92"/>
      <c r="L68" s="93"/>
      <c r="M68" s="92"/>
      <c r="N68" s="93"/>
      <c r="O68" s="92"/>
      <c r="P68" s="93"/>
      <c r="Q68" s="92"/>
      <c r="R68" s="93"/>
      <c r="S68" s="92"/>
      <c r="T68" s="93"/>
    </row>
    <row r="69" spans="1:20" ht="15.5">
      <c r="A69" s="54"/>
      <c r="B69" s="54"/>
      <c r="C69" s="107">
        <v>48</v>
      </c>
      <c r="D69" s="117" t="s">
        <v>83</v>
      </c>
      <c r="E69" s="118">
        <v>3551</v>
      </c>
      <c r="F69" s="119">
        <v>101.5223880597015</v>
      </c>
      <c r="G69" s="118">
        <v>9</v>
      </c>
      <c r="H69" s="119">
        <v>45.111111111111114</v>
      </c>
      <c r="I69" s="45"/>
      <c r="J69" s="48"/>
      <c r="K69" s="90"/>
      <c r="L69" s="91"/>
      <c r="M69" s="90"/>
      <c r="N69" s="91"/>
      <c r="O69" s="90"/>
      <c r="P69" s="91"/>
      <c r="Q69" s="90"/>
      <c r="R69" s="91"/>
      <c r="S69" s="90"/>
      <c r="T69" s="91"/>
    </row>
    <row r="70" spans="1:20" s="23" customFormat="1" ht="15.5">
      <c r="A70" s="54"/>
      <c r="B70" s="54"/>
      <c r="C70" s="106">
        <v>51</v>
      </c>
      <c r="D70" s="115" t="s">
        <v>63</v>
      </c>
      <c r="E70" s="100">
        <v>215</v>
      </c>
      <c r="F70" s="116">
        <v>110.1906976744186</v>
      </c>
      <c r="G70" s="100">
        <v>1</v>
      </c>
      <c r="H70" s="116">
        <v>42</v>
      </c>
      <c r="I70" s="35"/>
      <c r="J70" s="55"/>
      <c r="K70" s="92"/>
      <c r="L70" s="93"/>
      <c r="M70" s="92"/>
      <c r="N70" s="93"/>
      <c r="O70" s="92"/>
      <c r="P70" s="93"/>
      <c r="Q70" s="92"/>
      <c r="R70" s="93"/>
      <c r="S70" s="92"/>
      <c r="T70" s="93"/>
    </row>
    <row r="71" spans="1:20" s="23" customFormat="1" ht="15.5">
      <c r="A71" s="54"/>
      <c r="B71" s="54"/>
      <c r="C71" s="106">
        <v>52</v>
      </c>
      <c r="D71" s="115" t="s">
        <v>64</v>
      </c>
      <c r="E71" s="100">
        <v>287</v>
      </c>
      <c r="F71" s="116">
        <v>106.90243902439025</v>
      </c>
      <c r="G71" s="100">
        <v>1</v>
      </c>
      <c r="H71" s="116">
        <v>42</v>
      </c>
      <c r="I71" s="35"/>
      <c r="J71" s="55"/>
      <c r="K71" s="92"/>
      <c r="L71" s="93"/>
      <c r="M71" s="92"/>
      <c r="N71" s="93"/>
      <c r="O71" s="92"/>
      <c r="P71" s="93"/>
      <c r="Q71" s="92"/>
      <c r="R71" s="93"/>
      <c r="S71" s="92"/>
      <c r="T71" s="93"/>
    </row>
    <row r="72" spans="1:20" ht="24" customHeight="1">
      <c r="A72" s="54"/>
      <c r="B72" s="54"/>
      <c r="C72" s="109"/>
      <c r="D72" s="109" t="s">
        <v>7</v>
      </c>
      <c r="E72" s="110">
        <v>163552</v>
      </c>
      <c r="F72" s="121">
        <v>107.49412419291724</v>
      </c>
      <c r="G72" s="110">
        <v>320</v>
      </c>
      <c r="H72" s="121">
        <v>42.334375000000001</v>
      </c>
      <c r="I72" s="35"/>
      <c r="J72" s="55"/>
      <c r="K72" s="92"/>
      <c r="L72" s="93"/>
      <c r="M72" s="92"/>
      <c r="N72" s="93"/>
      <c r="O72" s="92"/>
      <c r="P72" s="93"/>
      <c r="Q72" s="92"/>
      <c r="R72" s="93"/>
      <c r="S72" s="92"/>
      <c r="T72" s="93"/>
    </row>
    <row r="73" spans="1:20" ht="3.25" customHeight="1">
      <c r="A73" s="54"/>
      <c r="B73" s="54"/>
      <c r="C73" s="54"/>
      <c r="D73" s="41"/>
      <c r="E73" s="41"/>
      <c r="F73" s="41"/>
      <c r="G73" s="41"/>
      <c r="H73" s="41"/>
      <c r="I73" s="35"/>
      <c r="J73" s="55"/>
      <c r="K73" s="90"/>
      <c r="L73" s="91"/>
      <c r="M73" s="90"/>
      <c r="N73" s="91"/>
      <c r="O73" s="90"/>
      <c r="P73" s="91"/>
      <c r="Q73" s="90"/>
      <c r="R73" s="91"/>
      <c r="S73" s="90"/>
      <c r="T73" s="91"/>
    </row>
    <row r="74" spans="1:20" s="57" customFormat="1" ht="15.65" customHeight="1">
      <c r="A74" s="56"/>
      <c r="B74" s="56"/>
      <c r="C74" s="56"/>
      <c r="D74" s="164" t="s">
        <v>104</v>
      </c>
      <c r="E74" s="165"/>
      <c r="F74" s="165"/>
      <c r="G74" s="165"/>
      <c r="H74" s="165"/>
      <c r="I74" s="35"/>
      <c r="J74" s="55"/>
      <c r="K74" s="90"/>
      <c r="L74" s="91"/>
      <c r="M74" s="90"/>
      <c r="N74" s="91"/>
      <c r="O74" s="90"/>
      <c r="P74" s="91"/>
      <c r="Q74" s="90"/>
      <c r="R74" s="91"/>
      <c r="S74" s="90"/>
      <c r="T74" s="91"/>
    </row>
    <row r="75" spans="1:20" s="57" customFormat="1" ht="27.65" customHeight="1">
      <c r="A75" s="56"/>
      <c r="B75" s="56"/>
      <c r="C75" s="56"/>
      <c r="D75" s="156" t="s">
        <v>105</v>
      </c>
      <c r="E75" s="157"/>
      <c r="F75" s="157"/>
      <c r="G75" s="157"/>
      <c r="H75" s="157"/>
      <c r="I75" s="58"/>
      <c r="K75" s="90"/>
      <c r="L75" s="91"/>
      <c r="M75" s="90"/>
      <c r="N75" s="91"/>
      <c r="O75" s="90"/>
      <c r="P75" s="91"/>
      <c r="Q75" s="90"/>
      <c r="R75" s="91"/>
      <c r="S75" s="90"/>
      <c r="T75" s="91"/>
    </row>
    <row r="76" spans="1:20" s="57" customFormat="1" ht="13.9" customHeight="1">
      <c r="A76" s="56"/>
      <c r="B76" s="56"/>
      <c r="C76" s="56"/>
      <c r="D76" s="156"/>
      <c r="E76" s="157"/>
      <c r="F76" s="157"/>
      <c r="G76" s="157"/>
      <c r="H76" s="157"/>
      <c r="I76" s="58"/>
    </row>
    <row r="77" spans="1:20" s="57" customFormat="1" ht="24.25" customHeight="1">
      <c r="A77" s="56"/>
      <c r="B77" s="56"/>
      <c r="C77" s="56"/>
      <c r="D77" s="156"/>
      <c r="E77" s="157"/>
      <c r="F77" s="157"/>
      <c r="G77" s="157"/>
      <c r="H77" s="157"/>
      <c r="I77" s="58"/>
    </row>
    <row r="79" spans="1:20" hidden="1"/>
    <row r="80" spans="1:20" s="49" customFormat="1" hidden="1">
      <c r="E80" s="59">
        <f>E71+E70+E66+E62+E61+E60+E58++E53+E50+E45+E39+E29+E28+E25+E24+E23+E19+E10+E59</f>
        <v>163552</v>
      </c>
      <c r="F80" s="59"/>
      <c r="G80" s="59">
        <f>G71+G70+G66+G62+G61+G60+G58++G53+G50+G45+G39+G29+G28+G25+G24+G23+G19+G10+G59</f>
        <v>320</v>
      </c>
      <c r="H80" s="60"/>
    </row>
    <row r="81" spans="5:8" hidden="1"/>
    <row r="82" spans="5:8" hidden="1">
      <c r="H82" s="11" t="s">
        <v>46</v>
      </c>
    </row>
    <row r="83" spans="5:8" hidden="1"/>
    <row r="84" spans="5:8" hidden="1"/>
    <row r="85" spans="5:8" hidden="1"/>
    <row r="86" spans="5:8" hidden="1"/>
    <row r="87" spans="5:8" hidden="1"/>
    <row r="88" spans="5:8" hidden="1"/>
    <row r="89" spans="5:8" hidden="1"/>
    <row r="90" spans="5:8">
      <c r="E90" s="45"/>
      <c r="F90" s="45"/>
      <c r="G90" s="45"/>
      <c r="H90" s="45"/>
    </row>
  </sheetData>
  <mergeCells count="11">
    <mergeCell ref="C4:H4"/>
    <mergeCell ref="C5:H5"/>
    <mergeCell ref="C8:C9"/>
    <mergeCell ref="D74:H74"/>
    <mergeCell ref="D75:H75"/>
    <mergeCell ref="D76:H76"/>
    <mergeCell ref="D77:H77"/>
    <mergeCell ref="D6:H6"/>
    <mergeCell ref="E8:F8"/>
    <mergeCell ref="G8:H8"/>
    <mergeCell ref="D8:D9"/>
  </mergeCells>
  <conditionalFormatting sqref="E80">
    <cfRule type="cellIs" dxfId="1" priority="5" operator="equal">
      <formula>E72</formula>
    </cfRule>
  </conditionalFormatting>
  <conditionalFormatting sqref="G80">
    <cfRule type="cellIs" dxfId="0" priority="3"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E26"/>
  <sheetViews>
    <sheetView showGridLines="0" showRowColHeaders="0" topLeftCell="A10" zoomScaleNormal="100" zoomScaleSheetLayoutView="100" workbookViewId="0">
      <selection activeCell="I30" sqref="I30"/>
    </sheetView>
  </sheetViews>
  <sheetFormatPr baseColWidth="10" defaultRowHeight="14.5"/>
  <cols>
    <col min="2" max="4" width="20.7265625" customWidth="1"/>
  </cols>
  <sheetData>
    <row r="22" spans="2:5" ht="26.25" customHeight="1">
      <c r="B22" s="166" t="s">
        <v>72</v>
      </c>
      <c r="C22" s="166"/>
      <c r="D22" s="166"/>
      <c r="E22" s="6"/>
    </row>
    <row r="23" spans="2:5" ht="26.25" customHeight="1">
      <c r="B23" s="167">
        <f>'Total y Variación interanual'!$I$68</f>
        <v>42808</v>
      </c>
      <c r="C23" s="167"/>
      <c r="D23" s="167"/>
      <c r="E23" s="7"/>
    </row>
    <row r="24" spans="2:5" ht="14.25" customHeight="1">
      <c r="B24" s="8"/>
      <c r="C24" s="8"/>
      <c r="D24" s="8"/>
    </row>
    <row r="25" spans="2:5" ht="26">
      <c r="B25" s="9" t="s">
        <v>2</v>
      </c>
      <c r="C25" s="8"/>
      <c r="D25" s="98">
        <f>'Total y Variación interanual'!$G$68</f>
        <v>36177</v>
      </c>
    </row>
    <row r="26" spans="2:5" ht="26">
      <c r="B26" s="9" t="s">
        <v>3</v>
      </c>
      <c r="C26" s="8"/>
      <c r="D26" s="98">
        <f>'Total y Variación interanual'!$H$68</f>
        <v>6631</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85" zoomScaleNormal="85" workbookViewId="0">
      <pane ySplit="5" topLeftCell="A6" activePane="bottomLeft" state="frozen"/>
      <selection activeCell="C25" sqref="C25"/>
      <selection pane="bottomLeft" activeCell="Q27" sqref="Q27"/>
    </sheetView>
  </sheetViews>
  <sheetFormatPr baseColWidth="10" defaultColWidth="11.453125" defaultRowHeight="13" outlineLevelCol="1"/>
  <cols>
    <col min="1" max="1" width="2.54296875" style="82" customWidth="1"/>
    <col min="2" max="2" width="7.453125" style="82" customWidth="1"/>
    <col min="3" max="3" width="20" style="79" customWidth="1"/>
    <col min="4" max="4" width="12.81640625" style="84" hidden="1" customWidth="1" outlineLevel="1"/>
    <col min="5" max="5" width="12.26953125" style="84" hidden="1" customWidth="1" outlineLevel="1"/>
    <col min="6" max="6" width="14.81640625" style="85" hidden="1" customWidth="1" outlineLevel="1"/>
    <col min="7" max="7" width="16.54296875" style="84" customWidth="1" collapsed="1"/>
    <col min="8" max="8" width="16" style="84" customWidth="1"/>
    <col min="9" max="9" width="13.453125" style="85" customWidth="1"/>
    <col min="10" max="10" width="14" style="85" customWidth="1"/>
    <col min="11" max="11" width="12.81640625" style="85" customWidth="1"/>
    <col min="12" max="16384" width="11.453125" style="82"/>
  </cols>
  <sheetData>
    <row r="1" spans="2:16" s="79" customFormat="1" ht="24.65" customHeight="1">
      <c r="C1" s="170" t="s">
        <v>47</v>
      </c>
      <c r="D1" s="171"/>
      <c r="E1" s="171"/>
      <c r="F1" s="171"/>
      <c r="G1" s="171"/>
      <c r="H1" s="171"/>
      <c r="I1" s="171"/>
      <c r="J1" s="171"/>
      <c r="K1" s="171"/>
    </row>
    <row r="2" spans="2:16" s="79" customFormat="1" ht="19.149999999999999" customHeight="1">
      <c r="C2" s="172" t="s">
        <v>109</v>
      </c>
      <c r="D2" s="173"/>
      <c r="E2" s="173"/>
      <c r="F2" s="173"/>
      <c r="G2" s="173"/>
      <c r="H2" s="173"/>
      <c r="I2" s="173"/>
      <c r="J2" s="173"/>
      <c r="K2" s="173"/>
    </row>
    <row r="3" spans="2:16" s="79" customFormat="1" ht="14.25" customHeight="1">
      <c r="C3" s="174"/>
      <c r="D3" s="175"/>
      <c r="E3" s="175"/>
      <c r="F3" s="175"/>
      <c r="G3" s="175"/>
      <c r="H3" s="175"/>
      <c r="I3" s="175"/>
      <c r="J3" s="175"/>
      <c r="K3" s="175"/>
    </row>
    <row r="4" spans="2:16" ht="18.649999999999999" customHeight="1">
      <c r="B4" s="168" t="s">
        <v>70</v>
      </c>
      <c r="C4" s="181" t="s">
        <v>74</v>
      </c>
      <c r="D4" s="176" t="s">
        <v>110</v>
      </c>
      <c r="E4" s="177"/>
      <c r="F4" s="178"/>
      <c r="G4" s="179" t="s">
        <v>2</v>
      </c>
      <c r="H4" s="179" t="s">
        <v>3</v>
      </c>
      <c r="I4" s="179" t="s">
        <v>48</v>
      </c>
      <c r="J4" s="176" t="s">
        <v>97</v>
      </c>
      <c r="K4" s="178"/>
      <c r="L4" s="122"/>
    </row>
    <row r="5" spans="2:16" s="83" customFormat="1" ht="16.399999999999999" customHeight="1">
      <c r="B5" s="169"/>
      <c r="C5" s="182"/>
      <c r="D5" s="140" t="s">
        <v>2</v>
      </c>
      <c r="E5" s="140" t="s">
        <v>3</v>
      </c>
      <c r="F5" s="140" t="s">
        <v>48</v>
      </c>
      <c r="G5" s="180"/>
      <c r="H5" s="180"/>
      <c r="I5" s="180"/>
      <c r="J5" s="123" t="s">
        <v>49</v>
      </c>
      <c r="K5" s="123" t="s">
        <v>50</v>
      </c>
      <c r="L5" s="124"/>
    </row>
    <row r="6" spans="2:16" s="80" customFormat="1" ht="15.5">
      <c r="B6" s="125">
        <v>4</v>
      </c>
      <c r="C6" s="125" t="s">
        <v>12</v>
      </c>
      <c r="D6" s="126">
        <v>299</v>
      </c>
      <c r="E6" s="126">
        <v>45</v>
      </c>
      <c r="F6" s="127">
        <v>344</v>
      </c>
      <c r="G6" s="126">
        <v>324</v>
      </c>
      <c r="H6" s="126">
        <v>60</v>
      </c>
      <c r="I6" s="127">
        <v>384</v>
      </c>
      <c r="J6" s="126">
        <f>I6-F6</f>
        <v>40</v>
      </c>
      <c r="K6" s="128">
        <f>I6/F6-1</f>
        <v>0.11627906976744184</v>
      </c>
      <c r="L6" s="129"/>
      <c r="N6" s="94"/>
      <c r="O6" s="94"/>
      <c r="P6" s="95"/>
    </row>
    <row r="7" spans="2:16" s="80" customFormat="1" ht="15.5">
      <c r="B7" s="125">
        <v>11</v>
      </c>
      <c r="C7" s="125" t="s">
        <v>13</v>
      </c>
      <c r="D7" s="126">
        <v>622</v>
      </c>
      <c r="E7" s="126">
        <v>83</v>
      </c>
      <c r="F7" s="127">
        <v>705</v>
      </c>
      <c r="G7" s="126">
        <v>564</v>
      </c>
      <c r="H7" s="126">
        <v>81</v>
      </c>
      <c r="I7" s="127">
        <v>645</v>
      </c>
      <c r="J7" s="126">
        <f>I7-F7</f>
        <v>-60</v>
      </c>
      <c r="K7" s="128">
        <f>I7/F7-1</f>
        <v>-8.5106382978723416E-2</v>
      </c>
      <c r="L7" s="129"/>
      <c r="N7" s="94"/>
      <c r="O7" s="94"/>
      <c r="P7" s="95"/>
    </row>
    <row r="8" spans="2:16" s="80" customFormat="1" ht="15.5">
      <c r="B8" s="125">
        <v>14</v>
      </c>
      <c r="C8" s="125" t="s">
        <v>14</v>
      </c>
      <c r="D8" s="126">
        <v>316</v>
      </c>
      <c r="E8" s="126">
        <v>52</v>
      </c>
      <c r="F8" s="127">
        <v>368</v>
      </c>
      <c r="G8" s="126">
        <v>322</v>
      </c>
      <c r="H8" s="126">
        <v>54</v>
      </c>
      <c r="I8" s="127">
        <v>376</v>
      </c>
      <c r="J8" s="126">
        <f t="shared" ref="J8:J68" si="0">I8-F8</f>
        <v>8</v>
      </c>
      <c r="K8" s="128">
        <f t="shared" ref="K8:K68" si="1">I8/F8-1</f>
        <v>2.1739130434782705E-2</v>
      </c>
      <c r="L8" s="129"/>
      <c r="N8" s="94"/>
      <c r="O8" s="94"/>
      <c r="P8" s="95"/>
    </row>
    <row r="9" spans="2:16" s="80" customFormat="1" ht="15.5">
      <c r="B9" s="125">
        <v>18</v>
      </c>
      <c r="C9" s="125" t="s">
        <v>15</v>
      </c>
      <c r="D9" s="126">
        <v>440</v>
      </c>
      <c r="E9" s="126">
        <v>98</v>
      </c>
      <c r="F9" s="127">
        <v>538</v>
      </c>
      <c r="G9" s="126">
        <v>438</v>
      </c>
      <c r="H9" s="126">
        <v>77</v>
      </c>
      <c r="I9" s="127">
        <v>515</v>
      </c>
      <c r="J9" s="126">
        <f t="shared" si="0"/>
        <v>-23</v>
      </c>
      <c r="K9" s="128">
        <f t="shared" si="1"/>
        <v>-4.2750929368029711E-2</v>
      </c>
      <c r="L9" s="129"/>
      <c r="N9" s="94"/>
      <c r="O9" s="94"/>
      <c r="P9" s="95"/>
    </row>
    <row r="10" spans="2:16" s="80" customFormat="1" ht="15.5">
      <c r="B10" s="125">
        <v>21</v>
      </c>
      <c r="C10" s="125" t="s">
        <v>16</v>
      </c>
      <c r="D10" s="126">
        <v>139</v>
      </c>
      <c r="E10" s="126">
        <v>23</v>
      </c>
      <c r="F10" s="127">
        <v>162</v>
      </c>
      <c r="G10" s="126">
        <v>167</v>
      </c>
      <c r="H10" s="126">
        <v>28</v>
      </c>
      <c r="I10" s="127">
        <v>195</v>
      </c>
      <c r="J10" s="126">
        <f t="shared" si="0"/>
        <v>33</v>
      </c>
      <c r="K10" s="128">
        <f t="shared" si="1"/>
        <v>0.20370370370370372</v>
      </c>
      <c r="L10" s="129"/>
      <c r="N10" s="94"/>
      <c r="O10" s="94"/>
      <c r="P10" s="95"/>
    </row>
    <row r="11" spans="2:16" s="80" customFormat="1" ht="15.5">
      <c r="B11" s="125">
        <v>23</v>
      </c>
      <c r="C11" s="125" t="s">
        <v>17</v>
      </c>
      <c r="D11" s="126">
        <v>208</v>
      </c>
      <c r="E11" s="126">
        <v>35</v>
      </c>
      <c r="F11" s="127">
        <v>243</v>
      </c>
      <c r="G11" s="126">
        <v>205</v>
      </c>
      <c r="H11" s="126">
        <v>38</v>
      </c>
      <c r="I11" s="127">
        <v>243</v>
      </c>
      <c r="J11" s="126">
        <f t="shared" si="0"/>
        <v>0</v>
      </c>
      <c r="K11" s="128">
        <f t="shared" si="1"/>
        <v>0</v>
      </c>
      <c r="L11" s="129"/>
      <c r="N11" s="94"/>
      <c r="O11" s="94"/>
      <c r="P11" s="95"/>
    </row>
    <row r="12" spans="2:16" s="80" customFormat="1" ht="15.5">
      <c r="B12" s="125">
        <v>29</v>
      </c>
      <c r="C12" s="125" t="s">
        <v>18</v>
      </c>
      <c r="D12" s="126">
        <v>1229</v>
      </c>
      <c r="E12" s="126">
        <v>282</v>
      </c>
      <c r="F12" s="127">
        <v>1511</v>
      </c>
      <c r="G12" s="126">
        <v>1167</v>
      </c>
      <c r="H12" s="126">
        <v>212</v>
      </c>
      <c r="I12" s="127">
        <v>1379</v>
      </c>
      <c r="J12" s="126">
        <f t="shared" si="0"/>
        <v>-132</v>
      </c>
      <c r="K12" s="128">
        <f t="shared" si="1"/>
        <v>-8.7359364659166161E-2</v>
      </c>
      <c r="L12" s="129"/>
      <c r="N12" s="94"/>
      <c r="O12" s="94"/>
      <c r="P12" s="95"/>
    </row>
    <row r="13" spans="2:16" s="80" customFormat="1" ht="15.5">
      <c r="B13" s="125">
        <v>41</v>
      </c>
      <c r="C13" s="125" t="s">
        <v>19</v>
      </c>
      <c r="D13" s="126">
        <v>965</v>
      </c>
      <c r="E13" s="126">
        <v>203</v>
      </c>
      <c r="F13" s="127">
        <v>1168</v>
      </c>
      <c r="G13" s="126">
        <v>932</v>
      </c>
      <c r="H13" s="126">
        <v>191</v>
      </c>
      <c r="I13" s="127">
        <v>1123</v>
      </c>
      <c r="J13" s="126">
        <f t="shared" si="0"/>
        <v>-45</v>
      </c>
      <c r="K13" s="128">
        <f t="shared" si="1"/>
        <v>-3.8527397260273988E-2</v>
      </c>
      <c r="L13" s="129"/>
      <c r="N13" s="94"/>
      <c r="O13" s="94"/>
      <c r="P13" s="95"/>
    </row>
    <row r="14" spans="2:16" s="81" customFormat="1" ht="15.5">
      <c r="B14" s="130"/>
      <c r="C14" s="130" t="s">
        <v>88</v>
      </c>
      <c r="D14" s="131">
        <v>4218</v>
      </c>
      <c r="E14" s="131">
        <v>821</v>
      </c>
      <c r="F14" s="131">
        <v>5039</v>
      </c>
      <c r="G14" s="131">
        <v>4119</v>
      </c>
      <c r="H14" s="131">
        <v>741</v>
      </c>
      <c r="I14" s="131">
        <v>4860</v>
      </c>
      <c r="J14" s="131">
        <f t="shared" si="0"/>
        <v>-179</v>
      </c>
      <c r="K14" s="132">
        <f t="shared" si="1"/>
        <v>-3.5522921214526715E-2</v>
      </c>
      <c r="L14" s="133"/>
      <c r="N14" s="96"/>
      <c r="O14" s="96"/>
      <c r="P14" s="96"/>
    </row>
    <row r="15" spans="2:16" s="80" customFormat="1" ht="15.5">
      <c r="B15" s="125">
        <v>22</v>
      </c>
      <c r="C15" s="125" t="s">
        <v>20</v>
      </c>
      <c r="D15" s="126">
        <v>198</v>
      </c>
      <c r="E15" s="126">
        <v>39</v>
      </c>
      <c r="F15" s="127">
        <v>237</v>
      </c>
      <c r="G15" s="126">
        <v>200</v>
      </c>
      <c r="H15" s="126">
        <v>36</v>
      </c>
      <c r="I15" s="127">
        <v>236</v>
      </c>
      <c r="J15" s="126">
        <f t="shared" si="0"/>
        <v>-1</v>
      </c>
      <c r="K15" s="128">
        <f t="shared" si="1"/>
        <v>-4.2194092827003704E-3</v>
      </c>
      <c r="L15" s="129"/>
      <c r="N15" s="94"/>
      <c r="O15" s="94"/>
      <c r="P15" s="95"/>
    </row>
    <row r="16" spans="2:16" s="80" customFormat="1" ht="15.5">
      <c r="B16" s="125">
        <v>44</v>
      </c>
      <c r="C16" s="125" t="s">
        <v>21</v>
      </c>
      <c r="D16" s="126">
        <v>141</v>
      </c>
      <c r="E16" s="126">
        <v>28</v>
      </c>
      <c r="F16" s="127">
        <v>169</v>
      </c>
      <c r="G16" s="126">
        <v>125</v>
      </c>
      <c r="H16" s="126">
        <v>24</v>
      </c>
      <c r="I16" s="127">
        <v>149</v>
      </c>
      <c r="J16" s="126">
        <f t="shared" si="0"/>
        <v>-20</v>
      </c>
      <c r="K16" s="128">
        <f t="shared" si="1"/>
        <v>-0.11834319526627224</v>
      </c>
      <c r="L16" s="129"/>
      <c r="N16" s="94"/>
      <c r="O16" s="94"/>
      <c r="P16" s="95"/>
    </row>
    <row r="17" spans="2:16" s="80" customFormat="1" ht="15.5">
      <c r="B17" s="125">
        <v>50</v>
      </c>
      <c r="C17" s="125" t="s">
        <v>22</v>
      </c>
      <c r="D17" s="126">
        <v>1127</v>
      </c>
      <c r="E17" s="126">
        <v>180</v>
      </c>
      <c r="F17" s="127">
        <v>1307</v>
      </c>
      <c r="G17" s="126">
        <v>1104</v>
      </c>
      <c r="H17" s="126">
        <v>171</v>
      </c>
      <c r="I17" s="127">
        <v>1275</v>
      </c>
      <c r="J17" s="126">
        <f t="shared" si="0"/>
        <v>-32</v>
      </c>
      <c r="K17" s="128">
        <f t="shared" si="1"/>
        <v>-2.4483550114766661E-2</v>
      </c>
      <c r="L17" s="129"/>
      <c r="N17" s="94"/>
      <c r="O17" s="94"/>
      <c r="P17" s="95"/>
    </row>
    <row r="18" spans="2:16" s="81" customFormat="1" ht="15.5">
      <c r="B18" s="130"/>
      <c r="C18" s="130" t="s">
        <v>85</v>
      </c>
      <c r="D18" s="131">
        <v>1466</v>
      </c>
      <c r="E18" s="131">
        <v>247</v>
      </c>
      <c r="F18" s="131">
        <v>1713</v>
      </c>
      <c r="G18" s="131">
        <v>1429</v>
      </c>
      <c r="H18" s="131">
        <v>231</v>
      </c>
      <c r="I18" s="131">
        <v>1660</v>
      </c>
      <c r="J18" s="131">
        <f t="shared" si="0"/>
        <v>-53</v>
      </c>
      <c r="K18" s="132">
        <f t="shared" si="1"/>
        <v>-3.0939871570344391E-2</v>
      </c>
      <c r="L18" s="133"/>
      <c r="N18" s="96"/>
      <c r="O18" s="96"/>
      <c r="P18" s="96"/>
    </row>
    <row r="19" spans="2:16" s="81" customFormat="1" ht="15.5">
      <c r="B19" s="130">
        <v>33</v>
      </c>
      <c r="C19" s="130" t="s">
        <v>86</v>
      </c>
      <c r="D19" s="131">
        <v>532</v>
      </c>
      <c r="E19" s="131">
        <v>65</v>
      </c>
      <c r="F19" s="131">
        <v>597</v>
      </c>
      <c r="G19" s="131">
        <v>486</v>
      </c>
      <c r="H19" s="131">
        <v>77</v>
      </c>
      <c r="I19" s="131">
        <v>563</v>
      </c>
      <c r="J19" s="131">
        <f t="shared" si="0"/>
        <v>-34</v>
      </c>
      <c r="K19" s="132">
        <f t="shared" si="1"/>
        <v>-5.695142378559459E-2</v>
      </c>
      <c r="L19" s="133"/>
      <c r="N19" s="96"/>
      <c r="O19" s="96"/>
      <c r="P19" s="96"/>
    </row>
    <row r="20" spans="2:16" s="81" customFormat="1" ht="15.5">
      <c r="B20" s="130">
        <v>7</v>
      </c>
      <c r="C20" s="130" t="s">
        <v>87</v>
      </c>
      <c r="D20" s="131">
        <v>1061</v>
      </c>
      <c r="E20" s="131">
        <v>226</v>
      </c>
      <c r="F20" s="131">
        <v>1287</v>
      </c>
      <c r="G20" s="131">
        <v>1029</v>
      </c>
      <c r="H20" s="131">
        <v>248</v>
      </c>
      <c r="I20" s="131">
        <v>1277</v>
      </c>
      <c r="J20" s="131">
        <f t="shared" si="0"/>
        <v>-10</v>
      </c>
      <c r="K20" s="132">
        <f t="shared" si="1"/>
        <v>-7.770007770007803E-3</v>
      </c>
      <c r="L20" s="133"/>
      <c r="N20" s="96"/>
      <c r="O20" s="96"/>
      <c r="P20" s="96"/>
    </row>
    <row r="21" spans="2:16" s="80" customFormat="1" ht="15.5">
      <c r="B21" s="125">
        <v>35</v>
      </c>
      <c r="C21" s="125" t="s">
        <v>23</v>
      </c>
      <c r="D21" s="126">
        <v>342</v>
      </c>
      <c r="E21" s="126">
        <v>132</v>
      </c>
      <c r="F21" s="127">
        <v>474</v>
      </c>
      <c r="G21" s="126">
        <v>339</v>
      </c>
      <c r="H21" s="126">
        <v>102</v>
      </c>
      <c r="I21" s="127">
        <v>441</v>
      </c>
      <c r="J21" s="126">
        <f t="shared" si="0"/>
        <v>-33</v>
      </c>
      <c r="K21" s="128">
        <f t="shared" si="1"/>
        <v>-6.9620253164557E-2</v>
      </c>
      <c r="L21" s="129"/>
      <c r="N21" s="94"/>
      <c r="O21" s="94"/>
      <c r="P21" s="95"/>
    </row>
    <row r="22" spans="2:16" s="80" customFormat="1" ht="15.5">
      <c r="B22" s="125">
        <v>38</v>
      </c>
      <c r="C22" s="125" t="s">
        <v>51</v>
      </c>
      <c r="D22" s="126">
        <v>228</v>
      </c>
      <c r="E22" s="126">
        <v>83</v>
      </c>
      <c r="F22" s="127">
        <v>311</v>
      </c>
      <c r="G22" s="126">
        <v>221</v>
      </c>
      <c r="H22" s="126">
        <v>72</v>
      </c>
      <c r="I22" s="127">
        <v>293</v>
      </c>
      <c r="J22" s="126">
        <f t="shared" si="0"/>
        <v>-18</v>
      </c>
      <c r="K22" s="128">
        <f t="shared" si="1"/>
        <v>-5.7877813504823128E-2</v>
      </c>
      <c r="L22" s="129"/>
      <c r="N22" s="94"/>
      <c r="O22" s="94"/>
      <c r="P22" s="95"/>
    </row>
    <row r="23" spans="2:16" s="81" customFormat="1" ht="15.5">
      <c r="B23" s="130"/>
      <c r="C23" s="130" t="s">
        <v>89</v>
      </c>
      <c r="D23" s="131">
        <v>570</v>
      </c>
      <c r="E23" s="131">
        <v>215</v>
      </c>
      <c r="F23" s="131">
        <v>785</v>
      </c>
      <c r="G23" s="131">
        <v>560</v>
      </c>
      <c r="H23" s="131">
        <v>174</v>
      </c>
      <c r="I23" s="131">
        <v>734</v>
      </c>
      <c r="J23" s="131">
        <f t="shared" si="0"/>
        <v>-51</v>
      </c>
      <c r="K23" s="132">
        <f t="shared" si="1"/>
        <v>-6.4968152866242024E-2</v>
      </c>
      <c r="L23" s="133"/>
      <c r="N23" s="96"/>
      <c r="O23" s="96"/>
      <c r="P23" s="96"/>
    </row>
    <row r="24" spans="2:16" s="81" customFormat="1" ht="15.5">
      <c r="B24" s="130">
        <v>39</v>
      </c>
      <c r="C24" s="130" t="s">
        <v>90</v>
      </c>
      <c r="D24" s="131">
        <v>272</v>
      </c>
      <c r="E24" s="131">
        <v>66</v>
      </c>
      <c r="F24" s="131">
        <v>338</v>
      </c>
      <c r="G24" s="131">
        <v>263</v>
      </c>
      <c r="H24" s="131">
        <v>59</v>
      </c>
      <c r="I24" s="131">
        <v>322</v>
      </c>
      <c r="J24" s="131">
        <f t="shared" si="0"/>
        <v>-16</v>
      </c>
      <c r="K24" s="132">
        <f t="shared" si="1"/>
        <v>-4.7337278106508895E-2</v>
      </c>
      <c r="L24" s="133"/>
      <c r="N24" s="96"/>
      <c r="O24" s="96"/>
      <c r="P24" s="96"/>
    </row>
    <row r="25" spans="2:16" s="80" customFormat="1" ht="15.5">
      <c r="B25" s="125">
        <v>5</v>
      </c>
      <c r="C25" s="125" t="s">
        <v>25</v>
      </c>
      <c r="D25" s="126">
        <v>119</v>
      </c>
      <c r="E25" s="126">
        <v>17</v>
      </c>
      <c r="F25" s="127">
        <v>136</v>
      </c>
      <c r="G25" s="126">
        <v>97</v>
      </c>
      <c r="H25" s="126">
        <v>13</v>
      </c>
      <c r="I25" s="127">
        <v>110</v>
      </c>
      <c r="J25" s="126">
        <f t="shared" si="0"/>
        <v>-26</v>
      </c>
      <c r="K25" s="128">
        <f t="shared" si="1"/>
        <v>-0.19117647058823528</v>
      </c>
      <c r="L25" s="129"/>
      <c r="N25" s="94"/>
      <c r="O25" s="94"/>
      <c r="P25" s="95"/>
    </row>
    <row r="26" spans="2:16" s="80" customFormat="1" ht="15.5">
      <c r="B26" s="125">
        <v>9</v>
      </c>
      <c r="C26" s="125" t="s">
        <v>26</v>
      </c>
      <c r="D26" s="126">
        <v>393</v>
      </c>
      <c r="E26" s="126">
        <v>60</v>
      </c>
      <c r="F26" s="127">
        <v>453</v>
      </c>
      <c r="G26" s="126">
        <v>385</v>
      </c>
      <c r="H26" s="126">
        <v>51</v>
      </c>
      <c r="I26" s="127">
        <v>436</v>
      </c>
      <c r="J26" s="126">
        <f t="shared" si="0"/>
        <v>-17</v>
      </c>
      <c r="K26" s="128">
        <f t="shared" si="1"/>
        <v>-3.7527593818984517E-2</v>
      </c>
      <c r="L26" s="129"/>
      <c r="N26" s="94"/>
      <c r="O26" s="94"/>
      <c r="P26" s="95"/>
    </row>
    <row r="27" spans="2:16" s="80" customFormat="1" ht="15.5">
      <c r="B27" s="125">
        <v>24</v>
      </c>
      <c r="C27" s="125" t="s">
        <v>27</v>
      </c>
      <c r="D27" s="126">
        <v>281</v>
      </c>
      <c r="E27" s="126">
        <v>45</v>
      </c>
      <c r="F27" s="127">
        <v>326</v>
      </c>
      <c r="G27" s="126">
        <v>324</v>
      </c>
      <c r="H27" s="126">
        <v>49</v>
      </c>
      <c r="I27" s="127">
        <v>373</v>
      </c>
      <c r="J27" s="126">
        <f t="shared" si="0"/>
        <v>47</v>
      </c>
      <c r="K27" s="128">
        <f t="shared" si="1"/>
        <v>0.14417177914110435</v>
      </c>
      <c r="L27" s="129"/>
      <c r="N27" s="94"/>
      <c r="O27" s="94"/>
      <c r="P27" s="95"/>
    </row>
    <row r="28" spans="2:16" s="80" customFormat="1" ht="15.5">
      <c r="B28" s="125">
        <v>34</v>
      </c>
      <c r="C28" s="125" t="s">
        <v>28</v>
      </c>
      <c r="D28" s="126">
        <v>149</v>
      </c>
      <c r="E28" s="126">
        <v>23</v>
      </c>
      <c r="F28" s="127">
        <v>172</v>
      </c>
      <c r="G28" s="126">
        <v>145</v>
      </c>
      <c r="H28" s="126">
        <v>19</v>
      </c>
      <c r="I28" s="127">
        <v>164</v>
      </c>
      <c r="J28" s="126">
        <f t="shared" si="0"/>
        <v>-8</v>
      </c>
      <c r="K28" s="128">
        <f t="shared" si="1"/>
        <v>-4.6511627906976716E-2</v>
      </c>
      <c r="L28" s="129"/>
      <c r="N28" s="94"/>
      <c r="O28" s="94"/>
      <c r="P28" s="95"/>
    </row>
    <row r="29" spans="2:16" s="80" customFormat="1" ht="15.5">
      <c r="B29" s="125">
        <v>37</v>
      </c>
      <c r="C29" s="125" t="s">
        <v>29</v>
      </c>
      <c r="D29" s="126">
        <v>206</v>
      </c>
      <c r="E29" s="126">
        <v>33</v>
      </c>
      <c r="F29" s="127">
        <v>239</v>
      </c>
      <c r="G29" s="126">
        <v>221</v>
      </c>
      <c r="H29" s="126">
        <v>32</v>
      </c>
      <c r="I29" s="127">
        <v>253</v>
      </c>
      <c r="J29" s="126">
        <f t="shared" si="0"/>
        <v>14</v>
      </c>
      <c r="K29" s="128">
        <f t="shared" si="1"/>
        <v>5.8577405857740628E-2</v>
      </c>
      <c r="L29" s="129"/>
      <c r="N29" s="94"/>
      <c r="O29" s="94"/>
      <c r="P29" s="95"/>
    </row>
    <row r="30" spans="2:16" s="80" customFormat="1" ht="15.5">
      <c r="B30" s="125">
        <v>40</v>
      </c>
      <c r="C30" s="125" t="s">
        <v>30</v>
      </c>
      <c r="D30" s="126">
        <v>113</v>
      </c>
      <c r="E30" s="126">
        <v>12</v>
      </c>
      <c r="F30" s="127">
        <v>125</v>
      </c>
      <c r="G30" s="126">
        <v>124</v>
      </c>
      <c r="H30" s="126">
        <v>19</v>
      </c>
      <c r="I30" s="127">
        <v>143</v>
      </c>
      <c r="J30" s="126">
        <f t="shared" si="0"/>
        <v>18</v>
      </c>
      <c r="K30" s="128">
        <f t="shared" si="1"/>
        <v>0.14399999999999991</v>
      </c>
      <c r="L30" s="129"/>
      <c r="N30" s="94"/>
      <c r="O30" s="94"/>
      <c r="P30" s="95"/>
    </row>
    <row r="31" spans="2:16" s="80" customFormat="1" ht="15.5">
      <c r="B31" s="125">
        <v>42</v>
      </c>
      <c r="C31" s="125" t="s">
        <v>31</v>
      </c>
      <c r="D31" s="126">
        <v>79</v>
      </c>
      <c r="E31" s="126">
        <v>11</v>
      </c>
      <c r="F31" s="127">
        <v>90</v>
      </c>
      <c r="G31" s="126">
        <v>107</v>
      </c>
      <c r="H31" s="126">
        <v>16</v>
      </c>
      <c r="I31" s="127">
        <v>123</v>
      </c>
      <c r="J31" s="126">
        <f t="shared" si="0"/>
        <v>33</v>
      </c>
      <c r="K31" s="128">
        <f t="shared" si="1"/>
        <v>0.3666666666666667</v>
      </c>
      <c r="L31" s="129"/>
      <c r="N31" s="94"/>
      <c r="O31" s="94"/>
      <c r="P31" s="95"/>
    </row>
    <row r="32" spans="2:16" s="80" customFormat="1" ht="15.5">
      <c r="B32" s="125">
        <v>47</v>
      </c>
      <c r="C32" s="125" t="s">
        <v>32</v>
      </c>
      <c r="D32" s="126">
        <v>527</v>
      </c>
      <c r="E32" s="126">
        <v>65</v>
      </c>
      <c r="F32" s="127">
        <v>592</v>
      </c>
      <c r="G32" s="126">
        <v>490</v>
      </c>
      <c r="H32" s="126">
        <v>59</v>
      </c>
      <c r="I32" s="127">
        <v>549</v>
      </c>
      <c r="J32" s="126">
        <f t="shared" si="0"/>
        <v>-43</v>
      </c>
      <c r="K32" s="128">
        <f t="shared" si="1"/>
        <v>-7.2635135135135087E-2</v>
      </c>
      <c r="L32" s="129"/>
      <c r="N32" s="94"/>
      <c r="O32" s="94"/>
      <c r="P32" s="95"/>
    </row>
    <row r="33" spans="2:16" s="80" customFormat="1" ht="15.5">
      <c r="B33" s="125">
        <v>49</v>
      </c>
      <c r="C33" s="125" t="s">
        <v>33</v>
      </c>
      <c r="D33" s="126">
        <v>128</v>
      </c>
      <c r="E33" s="126">
        <v>16</v>
      </c>
      <c r="F33" s="127">
        <v>144</v>
      </c>
      <c r="G33" s="126">
        <v>115</v>
      </c>
      <c r="H33" s="126">
        <v>12</v>
      </c>
      <c r="I33" s="127">
        <v>127</v>
      </c>
      <c r="J33" s="126">
        <f t="shared" si="0"/>
        <v>-17</v>
      </c>
      <c r="K33" s="128">
        <f t="shared" si="1"/>
        <v>-0.11805555555555558</v>
      </c>
      <c r="L33" s="129"/>
      <c r="N33" s="94"/>
      <c r="O33" s="94"/>
      <c r="P33" s="95"/>
    </row>
    <row r="34" spans="2:16" s="81" customFormat="1" ht="15.5">
      <c r="B34" s="130"/>
      <c r="C34" s="130" t="s">
        <v>52</v>
      </c>
      <c r="D34" s="131">
        <v>1995</v>
      </c>
      <c r="E34" s="131">
        <v>282</v>
      </c>
      <c r="F34" s="131">
        <v>2277</v>
      </c>
      <c r="G34" s="131">
        <v>2008</v>
      </c>
      <c r="H34" s="131">
        <v>270</v>
      </c>
      <c r="I34" s="131">
        <v>2278</v>
      </c>
      <c r="J34" s="131">
        <f t="shared" si="0"/>
        <v>1</v>
      </c>
      <c r="K34" s="132">
        <f t="shared" si="1"/>
        <v>4.3917435221785261E-4</v>
      </c>
      <c r="L34" s="133"/>
      <c r="N34" s="96"/>
      <c r="O34" s="96"/>
      <c r="P34" s="96"/>
    </row>
    <row r="35" spans="2:16" s="80" customFormat="1" ht="15.5">
      <c r="B35" s="125">
        <v>2</v>
      </c>
      <c r="C35" s="125" t="s">
        <v>34</v>
      </c>
      <c r="D35" s="126">
        <v>365</v>
      </c>
      <c r="E35" s="126">
        <v>70</v>
      </c>
      <c r="F35" s="127">
        <v>435</v>
      </c>
      <c r="G35" s="126">
        <v>349</v>
      </c>
      <c r="H35" s="126">
        <v>58</v>
      </c>
      <c r="I35" s="127">
        <v>407</v>
      </c>
      <c r="J35" s="126">
        <f t="shared" si="0"/>
        <v>-28</v>
      </c>
      <c r="K35" s="128">
        <f t="shared" si="1"/>
        <v>-6.4367816091954078E-2</v>
      </c>
      <c r="L35" s="129"/>
      <c r="N35" s="94"/>
      <c r="O35" s="94"/>
      <c r="P35" s="95"/>
    </row>
    <row r="36" spans="2:16" s="80" customFormat="1" ht="15.5">
      <c r="B36" s="125">
        <v>13</v>
      </c>
      <c r="C36" s="125" t="s">
        <v>35</v>
      </c>
      <c r="D36" s="126">
        <v>290</v>
      </c>
      <c r="E36" s="126">
        <v>52</v>
      </c>
      <c r="F36" s="127">
        <v>342</v>
      </c>
      <c r="G36" s="126">
        <v>309</v>
      </c>
      <c r="H36" s="126">
        <v>48</v>
      </c>
      <c r="I36" s="127">
        <v>357</v>
      </c>
      <c r="J36" s="126">
        <f t="shared" si="0"/>
        <v>15</v>
      </c>
      <c r="K36" s="128">
        <f t="shared" si="1"/>
        <v>4.3859649122806932E-2</v>
      </c>
      <c r="L36" s="129"/>
      <c r="N36" s="94"/>
      <c r="O36" s="94"/>
      <c r="P36" s="95"/>
    </row>
    <row r="37" spans="2:16" s="80" customFormat="1" ht="15.5">
      <c r="B37" s="125">
        <v>16</v>
      </c>
      <c r="C37" s="125" t="s">
        <v>36</v>
      </c>
      <c r="D37" s="126">
        <v>145</v>
      </c>
      <c r="E37" s="126">
        <v>30</v>
      </c>
      <c r="F37" s="127">
        <v>175</v>
      </c>
      <c r="G37" s="126">
        <v>133</v>
      </c>
      <c r="H37" s="126">
        <v>24</v>
      </c>
      <c r="I37" s="127">
        <v>157</v>
      </c>
      <c r="J37" s="126">
        <f t="shared" si="0"/>
        <v>-18</v>
      </c>
      <c r="K37" s="128">
        <f t="shared" si="1"/>
        <v>-0.10285714285714287</v>
      </c>
      <c r="L37" s="129"/>
      <c r="N37" s="94"/>
      <c r="O37" s="94"/>
      <c r="P37" s="95"/>
    </row>
    <row r="38" spans="2:16" s="80" customFormat="1" ht="15.5">
      <c r="B38" s="125">
        <v>19</v>
      </c>
      <c r="C38" s="125" t="s">
        <v>37</v>
      </c>
      <c r="D38" s="126">
        <v>222</v>
      </c>
      <c r="E38" s="126">
        <v>52</v>
      </c>
      <c r="F38" s="127">
        <v>274</v>
      </c>
      <c r="G38" s="126">
        <v>206</v>
      </c>
      <c r="H38" s="126">
        <v>51</v>
      </c>
      <c r="I38" s="127">
        <v>257</v>
      </c>
      <c r="J38" s="126">
        <f t="shared" si="0"/>
        <v>-17</v>
      </c>
      <c r="K38" s="128">
        <f t="shared" si="1"/>
        <v>-6.2043795620437936E-2</v>
      </c>
      <c r="L38" s="129"/>
      <c r="N38" s="94"/>
      <c r="O38" s="94"/>
      <c r="P38" s="95"/>
    </row>
    <row r="39" spans="2:16" s="80" customFormat="1" ht="15.5">
      <c r="B39" s="125">
        <v>45</v>
      </c>
      <c r="C39" s="125" t="s">
        <v>38</v>
      </c>
      <c r="D39" s="126">
        <v>416</v>
      </c>
      <c r="E39" s="126">
        <v>79</v>
      </c>
      <c r="F39" s="127">
        <v>495</v>
      </c>
      <c r="G39" s="126">
        <v>445</v>
      </c>
      <c r="H39" s="126">
        <v>71</v>
      </c>
      <c r="I39" s="127">
        <v>516</v>
      </c>
      <c r="J39" s="126">
        <f t="shared" si="0"/>
        <v>21</v>
      </c>
      <c r="K39" s="128">
        <f t="shared" si="1"/>
        <v>4.2424242424242475E-2</v>
      </c>
      <c r="L39" s="129"/>
      <c r="N39" s="94"/>
      <c r="O39" s="94"/>
      <c r="P39" s="95"/>
    </row>
    <row r="40" spans="2:16" s="81" customFormat="1" ht="15.5">
      <c r="B40" s="130"/>
      <c r="C40" s="130" t="s">
        <v>53</v>
      </c>
      <c r="D40" s="131">
        <v>1438</v>
      </c>
      <c r="E40" s="131">
        <v>283</v>
      </c>
      <c r="F40" s="131">
        <v>1721</v>
      </c>
      <c r="G40" s="131">
        <v>1442</v>
      </c>
      <c r="H40" s="131">
        <v>252</v>
      </c>
      <c r="I40" s="131">
        <v>1694</v>
      </c>
      <c r="J40" s="131">
        <f t="shared" si="0"/>
        <v>-27</v>
      </c>
      <c r="K40" s="132">
        <f t="shared" si="1"/>
        <v>-1.5688553166763541E-2</v>
      </c>
      <c r="L40" s="133"/>
      <c r="N40" s="96"/>
      <c r="O40" s="96"/>
      <c r="P40" s="96"/>
    </row>
    <row r="41" spans="2:16" s="80" customFormat="1" ht="15.5">
      <c r="B41" s="125">
        <v>8</v>
      </c>
      <c r="C41" s="125" t="s">
        <v>39</v>
      </c>
      <c r="D41" s="126">
        <v>4563</v>
      </c>
      <c r="E41" s="126">
        <v>735</v>
      </c>
      <c r="F41" s="127">
        <v>5298</v>
      </c>
      <c r="G41" s="126">
        <v>4515</v>
      </c>
      <c r="H41" s="126">
        <v>759</v>
      </c>
      <c r="I41" s="127">
        <v>5274</v>
      </c>
      <c r="J41" s="126">
        <f t="shared" si="0"/>
        <v>-24</v>
      </c>
      <c r="K41" s="128">
        <f t="shared" si="1"/>
        <v>-4.5300113250282825E-3</v>
      </c>
      <c r="L41" s="129"/>
      <c r="N41" s="94"/>
      <c r="O41" s="94"/>
      <c r="P41" s="95"/>
    </row>
    <row r="42" spans="2:16" s="80" customFormat="1" ht="15.5">
      <c r="B42" s="125">
        <v>17</v>
      </c>
      <c r="C42" s="125" t="s">
        <v>75</v>
      </c>
      <c r="D42" s="126">
        <v>370</v>
      </c>
      <c r="E42" s="126">
        <v>73</v>
      </c>
      <c r="F42" s="127">
        <v>443</v>
      </c>
      <c r="G42" s="126">
        <v>304</v>
      </c>
      <c r="H42" s="126">
        <v>68</v>
      </c>
      <c r="I42" s="127">
        <v>372</v>
      </c>
      <c r="J42" s="126">
        <f t="shared" si="0"/>
        <v>-71</v>
      </c>
      <c r="K42" s="128">
        <f t="shared" si="1"/>
        <v>-0.16027088036117376</v>
      </c>
      <c r="L42" s="129"/>
      <c r="N42" s="94"/>
      <c r="O42" s="94"/>
      <c r="P42" s="95"/>
    </row>
    <row r="43" spans="2:16" s="80" customFormat="1" ht="15.5">
      <c r="B43" s="125">
        <v>25</v>
      </c>
      <c r="C43" s="125" t="s">
        <v>76</v>
      </c>
      <c r="D43" s="126">
        <v>219</v>
      </c>
      <c r="E43" s="126">
        <v>41</v>
      </c>
      <c r="F43" s="127">
        <v>260</v>
      </c>
      <c r="G43" s="126">
        <v>214</v>
      </c>
      <c r="H43" s="126">
        <v>41</v>
      </c>
      <c r="I43" s="127">
        <v>255</v>
      </c>
      <c r="J43" s="126">
        <f t="shared" si="0"/>
        <v>-5</v>
      </c>
      <c r="K43" s="128">
        <f t="shared" si="1"/>
        <v>-1.9230769230769273E-2</v>
      </c>
      <c r="L43" s="129"/>
      <c r="N43" s="94"/>
      <c r="O43" s="94"/>
      <c r="P43" s="95"/>
    </row>
    <row r="44" spans="2:16" s="80" customFormat="1" ht="15.5">
      <c r="B44" s="125">
        <v>43</v>
      </c>
      <c r="C44" s="125" t="s">
        <v>40</v>
      </c>
      <c r="D44" s="126">
        <v>471</v>
      </c>
      <c r="E44" s="126">
        <v>71</v>
      </c>
      <c r="F44" s="127">
        <v>542</v>
      </c>
      <c r="G44" s="126">
        <v>425</v>
      </c>
      <c r="H44" s="126">
        <v>76</v>
      </c>
      <c r="I44" s="127">
        <v>501</v>
      </c>
      <c r="J44" s="126">
        <f t="shared" si="0"/>
        <v>-41</v>
      </c>
      <c r="K44" s="128">
        <f t="shared" si="1"/>
        <v>-7.564575645756455E-2</v>
      </c>
      <c r="L44" s="129"/>
      <c r="N44" s="94"/>
      <c r="O44" s="94"/>
      <c r="P44" s="95"/>
    </row>
    <row r="45" spans="2:16" s="81" customFormat="1" ht="15.5">
      <c r="B45" s="130"/>
      <c r="C45" s="130" t="s">
        <v>54</v>
      </c>
      <c r="D45" s="131">
        <v>5623</v>
      </c>
      <c r="E45" s="131">
        <v>920</v>
      </c>
      <c r="F45" s="131">
        <v>6543</v>
      </c>
      <c r="G45" s="131">
        <v>5458</v>
      </c>
      <c r="H45" s="131">
        <v>944</v>
      </c>
      <c r="I45" s="131">
        <v>6402</v>
      </c>
      <c r="J45" s="131">
        <f t="shared" si="0"/>
        <v>-141</v>
      </c>
      <c r="K45" s="132">
        <f t="shared" si="1"/>
        <v>-2.1549747822099952E-2</v>
      </c>
      <c r="L45" s="133"/>
      <c r="N45" s="96"/>
      <c r="O45" s="96"/>
      <c r="P45" s="96"/>
    </row>
    <row r="46" spans="2:16" s="80" customFormat="1" ht="15.5">
      <c r="B46" s="125">
        <v>3</v>
      </c>
      <c r="C46" s="125" t="s">
        <v>77</v>
      </c>
      <c r="D46" s="126">
        <v>1417</v>
      </c>
      <c r="E46" s="126">
        <v>214</v>
      </c>
      <c r="F46" s="127">
        <v>1631</v>
      </c>
      <c r="G46" s="126">
        <v>1310</v>
      </c>
      <c r="H46" s="126">
        <v>235</v>
      </c>
      <c r="I46" s="127">
        <v>1545</v>
      </c>
      <c r="J46" s="126">
        <f t="shared" si="0"/>
        <v>-86</v>
      </c>
      <c r="K46" s="128">
        <f t="shared" si="1"/>
        <v>-5.2728387492335993E-2</v>
      </c>
      <c r="L46" s="129"/>
      <c r="N46" s="94"/>
      <c r="O46" s="94"/>
      <c r="P46" s="95"/>
    </row>
    <row r="47" spans="2:16" s="80" customFormat="1" ht="15.5">
      <c r="B47" s="125">
        <v>12</v>
      </c>
      <c r="C47" s="125" t="s">
        <v>78</v>
      </c>
      <c r="D47" s="126">
        <v>450</v>
      </c>
      <c r="E47" s="126">
        <v>56</v>
      </c>
      <c r="F47" s="127">
        <v>506</v>
      </c>
      <c r="G47" s="126">
        <v>429</v>
      </c>
      <c r="H47" s="126">
        <v>60</v>
      </c>
      <c r="I47" s="127">
        <v>489</v>
      </c>
      <c r="J47" s="126">
        <f t="shared" si="0"/>
        <v>-17</v>
      </c>
      <c r="K47" s="128">
        <f t="shared" si="1"/>
        <v>-3.359683794466406E-2</v>
      </c>
      <c r="L47" s="129"/>
      <c r="N47" s="94"/>
      <c r="O47" s="94"/>
      <c r="P47" s="95"/>
    </row>
    <row r="48" spans="2:16" s="80" customFormat="1" ht="15.5">
      <c r="B48" s="125">
        <v>46</v>
      </c>
      <c r="C48" s="125" t="s">
        <v>45</v>
      </c>
      <c r="D48" s="126">
        <v>1971</v>
      </c>
      <c r="E48" s="126">
        <v>357</v>
      </c>
      <c r="F48" s="127">
        <v>2328</v>
      </c>
      <c r="G48" s="126">
        <v>1939</v>
      </c>
      <c r="H48" s="126">
        <v>301</v>
      </c>
      <c r="I48" s="127">
        <v>2240</v>
      </c>
      <c r="J48" s="126">
        <f t="shared" si="0"/>
        <v>-88</v>
      </c>
      <c r="K48" s="128">
        <f t="shared" si="1"/>
        <v>-3.7800687285223344E-2</v>
      </c>
      <c r="L48" s="129"/>
      <c r="N48" s="94"/>
      <c r="O48" s="94"/>
      <c r="P48" s="95"/>
    </row>
    <row r="49" spans="2:16" s="81" customFormat="1" ht="15.5">
      <c r="B49" s="130"/>
      <c r="C49" s="130" t="s">
        <v>55</v>
      </c>
      <c r="D49" s="131">
        <v>3838</v>
      </c>
      <c r="E49" s="131">
        <v>627</v>
      </c>
      <c r="F49" s="131">
        <v>4465</v>
      </c>
      <c r="G49" s="131">
        <v>3678</v>
      </c>
      <c r="H49" s="131">
        <v>596</v>
      </c>
      <c r="I49" s="131">
        <v>4274</v>
      </c>
      <c r="J49" s="131">
        <f t="shared" si="0"/>
        <v>-191</v>
      </c>
      <c r="K49" s="132">
        <f t="shared" si="1"/>
        <v>-4.2777155655095211E-2</v>
      </c>
      <c r="L49" s="133"/>
      <c r="N49" s="96"/>
      <c r="O49" s="96"/>
      <c r="P49" s="96"/>
    </row>
    <row r="50" spans="2:16" s="80" customFormat="1" ht="15.5">
      <c r="B50" s="125">
        <v>6</v>
      </c>
      <c r="C50" s="125" t="s">
        <v>41</v>
      </c>
      <c r="D50" s="126">
        <v>263</v>
      </c>
      <c r="E50" s="126">
        <v>44</v>
      </c>
      <c r="F50" s="127">
        <v>307</v>
      </c>
      <c r="G50" s="126">
        <v>231</v>
      </c>
      <c r="H50" s="126">
        <v>46</v>
      </c>
      <c r="I50" s="127">
        <v>277</v>
      </c>
      <c r="J50" s="126">
        <f t="shared" si="0"/>
        <v>-30</v>
      </c>
      <c r="K50" s="128">
        <f t="shared" si="1"/>
        <v>-9.7719869706840434E-2</v>
      </c>
      <c r="L50" s="129"/>
      <c r="N50" s="94"/>
      <c r="O50" s="94"/>
      <c r="P50" s="95"/>
    </row>
    <row r="51" spans="2:16" s="80" customFormat="1" ht="15.5">
      <c r="B51" s="125">
        <v>10</v>
      </c>
      <c r="C51" s="125" t="s">
        <v>42</v>
      </c>
      <c r="D51" s="126">
        <v>142</v>
      </c>
      <c r="E51" s="126">
        <v>37</v>
      </c>
      <c r="F51" s="127">
        <v>179</v>
      </c>
      <c r="G51" s="126">
        <v>167</v>
      </c>
      <c r="H51" s="126">
        <v>21</v>
      </c>
      <c r="I51" s="127">
        <v>188</v>
      </c>
      <c r="J51" s="126">
        <f t="shared" si="0"/>
        <v>9</v>
      </c>
      <c r="K51" s="128">
        <f t="shared" si="1"/>
        <v>5.027932960893855E-2</v>
      </c>
      <c r="L51" s="129"/>
      <c r="N51" s="94"/>
      <c r="O51" s="94"/>
      <c r="P51" s="95"/>
    </row>
    <row r="52" spans="2:16" s="81" customFormat="1" ht="15.5">
      <c r="B52" s="130"/>
      <c r="C52" s="130" t="s">
        <v>56</v>
      </c>
      <c r="D52" s="131">
        <v>405</v>
      </c>
      <c r="E52" s="131">
        <v>81</v>
      </c>
      <c r="F52" s="131">
        <v>486</v>
      </c>
      <c r="G52" s="131">
        <v>398</v>
      </c>
      <c r="H52" s="131">
        <v>67</v>
      </c>
      <c r="I52" s="131">
        <v>465</v>
      </c>
      <c r="J52" s="131">
        <f t="shared" si="0"/>
        <v>-21</v>
      </c>
      <c r="K52" s="132">
        <f t="shared" si="1"/>
        <v>-4.3209876543209846E-2</v>
      </c>
      <c r="L52" s="133"/>
      <c r="N52" s="96"/>
      <c r="O52" s="96"/>
      <c r="P52" s="96"/>
    </row>
    <row r="53" spans="2:16" s="80" customFormat="1" ht="15.5">
      <c r="B53" s="125">
        <v>15</v>
      </c>
      <c r="C53" s="125" t="s">
        <v>79</v>
      </c>
      <c r="D53" s="126">
        <v>496</v>
      </c>
      <c r="E53" s="126">
        <v>108</v>
      </c>
      <c r="F53" s="127">
        <v>604</v>
      </c>
      <c r="G53" s="126">
        <v>535</v>
      </c>
      <c r="H53" s="126">
        <v>86</v>
      </c>
      <c r="I53" s="127">
        <v>621</v>
      </c>
      <c r="J53" s="126">
        <f t="shared" si="0"/>
        <v>17</v>
      </c>
      <c r="K53" s="128">
        <f t="shared" si="1"/>
        <v>2.8145695364238499E-2</v>
      </c>
      <c r="L53" s="129"/>
      <c r="N53" s="94"/>
      <c r="O53" s="94"/>
      <c r="P53" s="95"/>
    </row>
    <row r="54" spans="2:16" s="80" customFormat="1" ht="15.5">
      <c r="B54" s="125">
        <v>27</v>
      </c>
      <c r="C54" s="125" t="s">
        <v>43</v>
      </c>
      <c r="D54" s="126">
        <v>123</v>
      </c>
      <c r="E54" s="126">
        <v>66</v>
      </c>
      <c r="F54" s="127">
        <v>189</v>
      </c>
      <c r="G54" s="126">
        <v>129</v>
      </c>
      <c r="H54" s="126">
        <v>15</v>
      </c>
      <c r="I54" s="127">
        <v>144</v>
      </c>
      <c r="J54" s="126">
        <f t="shared" si="0"/>
        <v>-45</v>
      </c>
      <c r="K54" s="128">
        <f t="shared" si="1"/>
        <v>-0.23809523809523814</v>
      </c>
      <c r="L54" s="129"/>
      <c r="N54" s="94"/>
      <c r="O54" s="94"/>
      <c r="P54" s="95"/>
    </row>
    <row r="55" spans="2:16" s="80" customFormat="1" ht="15.5">
      <c r="B55" s="125">
        <v>32</v>
      </c>
      <c r="C55" s="125" t="s">
        <v>80</v>
      </c>
      <c r="D55" s="126">
        <v>99</v>
      </c>
      <c r="E55" s="126">
        <v>24</v>
      </c>
      <c r="F55" s="127">
        <v>123</v>
      </c>
      <c r="G55" s="126">
        <v>75</v>
      </c>
      <c r="H55" s="126">
        <v>27</v>
      </c>
      <c r="I55" s="127">
        <v>102</v>
      </c>
      <c r="J55" s="126">
        <f t="shared" si="0"/>
        <v>-21</v>
      </c>
      <c r="K55" s="128">
        <f t="shared" si="1"/>
        <v>-0.17073170731707321</v>
      </c>
      <c r="L55" s="129"/>
      <c r="N55" s="94"/>
      <c r="O55" s="94"/>
      <c r="P55" s="95"/>
    </row>
    <row r="56" spans="2:16" s="80" customFormat="1" ht="15.5">
      <c r="B56" s="125">
        <v>36</v>
      </c>
      <c r="C56" s="125" t="s">
        <v>44</v>
      </c>
      <c r="D56" s="126">
        <v>324</v>
      </c>
      <c r="E56" s="126">
        <v>57</v>
      </c>
      <c r="F56" s="127">
        <v>381</v>
      </c>
      <c r="G56" s="126">
        <v>351</v>
      </c>
      <c r="H56" s="126">
        <v>60</v>
      </c>
      <c r="I56" s="127">
        <v>411</v>
      </c>
      <c r="J56" s="126">
        <f t="shared" si="0"/>
        <v>30</v>
      </c>
      <c r="K56" s="128">
        <f t="shared" si="1"/>
        <v>7.8740157480315043E-2</v>
      </c>
      <c r="L56" s="129"/>
      <c r="N56" s="94"/>
      <c r="O56" s="94"/>
      <c r="P56" s="95"/>
    </row>
    <row r="57" spans="2:16" s="81" customFormat="1" ht="15.5">
      <c r="B57" s="130"/>
      <c r="C57" s="130" t="s">
        <v>57</v>
      </c>
      <c r="D57" s="131">
        <v>1042</v>
      </c>
      <c r="E57" s="131">
        <v>255</v>
      </c>
      <c r="F57" s="131">
        <v>1297</v>
      </c>
      <c r="G57" s="131">
        <v>1090</v>
      </c>
      <c r="H57" s="131">
        <v>188</v>
      </c>
      <c r="I57" s="131">
        <v>1278</v>
      </c>
      <c r="J57" s="131">
        <f t="shared" si="0"/>
        <v>-19</v>
      </c>
      <c r="K57" s="132">
        <f t="shared" si="1"/>
        <v>-1.4649190439475768E-2</v>
      </c>
      <c r="L57" s="133"/>
      <c r="N57" s="96"/>
      <c r="O57" s="96"/>
      <c r="P57" s="96"/>
    </row>
    <row r="58" spans="2:16" s="81" customFormat="1" ht="15.5">
      <c r="B58" s="130">
        <v>28</v>
      </c>
      <c r="C58" s="130" t="s">
        <v>58</v>
      </c>
      <c r="D58" s="131">
        <v>7711</v>
      </c>
      <c r="E58" s="131">
        <v>1549</v>
      </c>
      <c r="F58" s="131">
        <v>9260</v>
      </c>
      <c r="G58" s="131">
        <v>7050</v>
      </c>
      <c r="H58" s="131">
        <v>1419</v>
      </c>
      <c r="I58" s="131">
        <v>8469</v>
      </c>
      <c r="J58" s="131">
        <f t="shared" si="0"/>
        <v>-791</v>
      </c>
      <c r="K58" s="132">
        <f t="shared" si="1"/>
        <v>-8.5421166306695495E-2</v>
      </c>
      <c r="L58" s="133"/>
      <c r="N58" s="96"/>
      <c r="O58" s="96"/>
      <c r="P58" s="96"/>
    </row>
    <row r="59" spans="2:16" s="81" customFormat="1" ht="15.5">
      <c r="B59" s="130">
        <v>30</v>
      </c>
      <c r="C59" s="130" t="s">
        <v>59</v>
      </c>
      <c r="D59" s="131">
        <v>1631</v>
      </c>
      <c r="E59" s="131">
        <v>200</v>
      </c>
      <c r="F59" s="131">
        <v>1831</v>
      </c>
      <c r="G59" s="131">
        <v>1451</v>
      </c>
      <c r="H59" s="131">
        <v>203</v>
      </c>
      <c r="I59" s="131">
        <v>1654</v>
      </c>
      <c r="J59" s="131">
        <f t="shared" si="0"/>
        <v>-177</v>
      </c>
      <c r="K59" s="132">
        <f t="shared" si="1"/>
        <v>-9.6668487165483374E-2</v>
      </c>
      <c r="L59" s="133"/>
      <c r="N59" s="96"/>
      <c r="O59" s="96"/>
      <c r="P59" s="96"/>
    </row>
    <row r="60" spans="2:16" s="81" customFormat="1" ht="15.5">
      <c r="B60" s="130">
        <v>31</v>
      </c>
      <c r="C60" s="130" t="s">
        <v>60</v>
      </c>
      <c r="D60" s="131">
        <v>1463</v>
      </c>
      <c r="E60" s="131">
        <v>283</v>
      </c>
      <c r="F60" s="131">
        <v>1746</v>
      </c>
      <c r="G60" s="131">
        <v>1533</v>
      </c>
      <c r="H60" s="131">
        <v>307</v>
      </c>
      <c r="I60" s="131">
        <v>1840</v>
      </c>
      <c r="J60" s="131">
        <f t="shared" si="0"/>
        <v>94</v>
      </c>
      <c r="K60" s="132">
        <f t="shared" si="1"/>
        <v>5.3837342497136342E-2</v>
      </c>
      <c r="L60" s="133"/>
      <c r="N60" s="96"/>
      <c r="O60" s="96"/>
      <c r="P60" s="96"/>
    </row>
    <row r="61" spans="2:16" s="80" customFormat="1" ht="15.5">
      <c r="B61" s="125">
        <v>1</v>
      </c>
      <c r="C61" s="125" t="s">
        <v>81</v>
      </c>
      <c r="D61" s="126">
        <v>663</v>
      </c>
      <c r="E61" s="126">
        <v>180</v>
      </c>
      <c r="F61" s="127">
        <v>843</v>
      </c>
      <c r="G61" s="126">
        <v>649</v>
      </c>
      <c r="H61" s="126">
        <v>161</v>
      </c>
      <c r="I61" s="127">
        <v>810</v>
      </c>
      <c r="J61" s="126">
        <f t="shared" si="0"/>
        <v>-33</v>
      </c>
      <c r="K61" s="128">
        <f t="shared" si="1"/>
        <v>-3.9145907473309594E-2</v>
      </c>
      <c r="L61" s="129"/>
      <c r="N61" s="94"/>
      <c r="O61" s="94"/>
      <c r="P61" s="95"/>
    </row>
    <row r="62" spans="2:16" s="80" customFormat="1" ht="15.5">
      <c r="B62" s="125">
        <v>20</v>
      </c>
      <c r="C62" s="125" t="s">
        <v>82</v>
      </c>
      <c r="D62" s="126">
        <v>1101</v>
      </c>
      <c r="E62" s="126">
        <v>193</v>
      </c>
      <c r="F62" s="127">
        <v>1294</v>
      </c>
      <c r="G62" s="126">
        <v>1200</v>
      </c>
      <c r="H62" s="126">
        <v>261</v>
      </c>
      <c r="I62" s="127">
        <v>1461</v>
      </c>
      <c r="J62" s="126">
        <f t="shared" si="0"/>
        <v>167</v>
      </c>
      <c r="K62" s="128">
        <f t="shared" si="1"/>
        <v>0.12905718701700164</v>
      </c>
      <c r="L62" s="129"/>
      <c r="N62" s="94"/>
      <c r="O62" s="94"/>
      <c r="P62" s="95"/>
    </row>
    <row r="63" spans="2:16" s="80" customFormat="1" ht="15.5">
      <c r="B63" s="125">
        <v>48</v>
      </c>
      <c r="C63" s="125" t="s">
        <v>83</v>
      </c>
      <c r="D63" s="126">
        <v>1944</v>
      </c>
      <c r="E63" s="126">
        <v>427</v>
      </c>
      <c r="F63" s="127">
        <v>2371</v>
      </c>
      <c r="G63" s="126">
        <v>1914</v>
      </c>
      <c r="H63" s="126">
        <v>376</v>
      </c>
      <c r="I63" s="127">
        <v>2290</v>
      </c>
      <c r="J63" s="126">
        <f t="shared" si="0"/>
        <v>-81</v>
      </c>
      <c r="K63" s="128">
        <f t="shared" si="1"/>
        <v>-3.4162800506115532E-2</v>
      </c>
      <c r="L63" s="129"/>
      <c r="N63" s="94"/>
      <c r="O63" s="94"/>
      <c r="P63" s="95"/>
    </row>
    <row r="64" spans="2:16" s="81" customFormat="1" ht="15.5">
      <c r="B64" s="130"/>
      <c r="C64" s="130" t="s">
        <v>61</v>
      </c>
      <c r="D64" s="131">
        <v>3708</v>
      </c>
      <c r="E64" s="131">
        <v>800</v>
      </c>
      <c r="F64" s="131">
        <v>4508</v>
      </c>
      <c r="G64" s="131">
        <v>3763</v>
      </c>
      <c r="H64" s="131">
        <v>798</v>
      </c>
      <c r="I64" s="131">
        <v>4561</v>
      </c>
      <c r="J64" s="131">
        <f t="shared" si="0"/>
        <v>53</v>
      </c>
      <c r="K64" s="132">
        <f t="shared" si="1"/>
        <v>1.1756876663709059E-2</v>
      </c>
      <c r="L64" s="133"/>
      <c r="N64" s="96"/>
      <c r="O64" s="96"/>
      <c r="P64" s="96"/>
    </row>
    <row r="65" spans="2:16" s="81" customFormat="1" ht="15.5">
      <c r="B65" s="130">
        <v>26</v>
      </c>
      <c r="C65" s="130" t="s">
        <v>62</v>
      </c>
      <c r="D65" s="131">
        <v>359</v>
      </c>
      <c r="E65" s="131">
        <v>57</v>
      </c>
      <c r="F65" s="131">
        <v>416</v>
      </c>
      <c r="G65" s="131">
        <v>362</v>
      </c>
      <c r="H65" s="131">
        <v>52</v>
      </c>
      <c r="I65" s="131">
        <v>414</v>
      </c>
      <c r="J65" s="131">
        <f t="shared" si="0"/>
        <v>-2</v>
      </c>
      <c r="K65" s="132">
        <f t="shared" si="1"/>
        <v>-4.8076923076922906E-3</v>
      </c>
      <c r="L65" s="133"/>
      <c r="N65" s="96"/>
      <c r="O65" s="96"/>
      <c r="P65" s="96"/>
    </row>
    <row r="66" spans="2:16" s="80" customFormat="1" ht="15.5">
      <c r="B66" s="125">
        <v>51</v>
      </c>
      <c r="C66" s="125" t="s">
        <v>63</v>
      </c>
      <c r="D66" s="126">
        <v>25</v>
      </c>
      <c r="E66" s="126">
        <v>3</v>
      </c>
      <c r="F66" s="126">
        <v>28</v>
      </c>
      <c r="G66" s="126">
        <v>31</v>
      </c>
      <c r="H66" s="126">
        <v>4</v>
      </c>
      <c r="I66" s="126">
        <v>35</v>
      </c>
      <c r="J66" s="126">
        <f t="shared" si="0"/>
        <v>7</v>
      </c>
      <c r="K66" s="128">
        <f t="shared" si="1"/>
        <v>0.25</v>
      </c>
      <c r="L66" s="129"/>
      <c r="N66" s="94"/>
      <c r="O66" s="94"/>
      <c r="P66" s="95"/>
    </row>
    <row r="67" spans="2:16" s="80" customFormat="1" ht="15.5">
      <c r="B67" s="125">
        <v>52</v>
      </c>
      <c r="C67" s="125" t="s">
        <v>64</v>
      </c>
      <c r="D67" s="126">
        <v>27</v>
      </c>
      <c r="E67" s="126">
        <v>5</v>
      </c>
      <c r="F67" s="126">
        <v>32</v>
      </c>
      <c r="G67" s="126">
        <v>27</v>
      </c>
      <c r="H67" s="126">
        <v>1</v>
      </c>
      <c r="I67" s="126">
        <v>28</v>
      </c>
      <c r="J67" s="126">
        <f t="shared" si="0"/>
        <v>-4</v>
      </c>
      <c r="K67" s="128">
        <f t="shared" si="1"/>
        <v>-0.125</v>
      </c>
      <c r="L67" s="129"/>
      <c r="N67" s="94"/>
      <c r="O67" s="94"/>
      <c r="P67" s="95"/>
    </row>
    <row r="68" spans="2:16" s="80" customFormat="1" ht="15" customHeight="1">
      <c r="B68" s="134"/>
      <c r="C68" s="134" t="s">
        <v>7</v>
      </c>
      <c r="D68" s="135">
        <v>37384</v>
      </c>
      <c r="E68" s="135">
        <v>6985</v>
      </c>
      <c r="F68" s="135">
        <v>44369</v>
      </c>
      <c r="G68" s="135">
        <v>36177</v>
      </c>
      <c r="H68" s="135">
        <v>6631</v>
      </c>
      <c r="I68" s="135">
        <v>42808</v>
      </c>
      <c r="J68" s="135">
        <f t="shared" si="0"/>
        <v>-1561</v>
      </c>
      <c r="K68" s="136">
        <f t="shared" si="1"/>
        <v>-3.518222182154207E-2</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51" activePane="bottomLeft" state="frozen"/>
      <selection activeCell="C25" sqref="C25"/>
      <selection pane="bottomLeft" activeCell="W82" sqref="W82"/>
    </sheetView>
  </sheetViews>
  <sheetFormatPr baseColWidth="10" defaultColWidth="11.453125" defaultRowHeight="12.5"/>
  <cols>
    <col min="1" max="7" width="0" style="10" hidden="1" customWidth="1"/>
    <col min="8" max="8" width="25.81640625" style="10" hidden="1" customWidth="1"/>
    <col min="9" max="14" width="11.453125" style="10"/>
    <col min="15" max="15" width="19.81640625" style="10" customWidth="1"/>
    <col min="16" max="16" width="3.7265625" style="10" customWidth="1"/>
    <col min="17" max="16384" width="11.453125" style="10"/>
  </cols>
  <sheetData>
    <row r="1" spans="1:24" ht="18.5">
      <c r="I1" s="183" t="s">
        <v>65</v>
      </c>
      <c r="J1" s="183"/>
      <c r="K1" s="183"/>
      <c r="L1" s="183"/>
      <c r="M1" s="183"/>
      <c r="N1" s="183"/>
      <c r="O1" s="183"/>
      <c r="P1" s="183"/>
      <c r="Q1" s="183"/>
      <c r="R1" s="183"/>
      <c r="S1" s="15"/>
    </row>
    <row r="2" spans="1:24" ht="20.149999999999999" customHeight="1">
      <c r="A2" s="148" t="s">
        <v>109</v>
      </c>
      <c r="B2" s="148"/>
      <c r="C2" s="148"/>
      <c r="D2" s="148"/>
      <c r="E2" s="148"/>
      <c r="F2" s="148"/>
      <c r="G2" s="148"/>
      <c r="H2" s="148"/>
      <c r="I2" s="148"/>
      <c r="J2" s="148"/>
      <c r="K2" s="148"/>
      <c r="L2" s="148"/>
      <c r="M2" s="148"/>
      <c r="N2" s="148"/>
      <c r="O2" s="148"/>
      <c r="P2" s="148"/>
      <c r="Q2" s="148"/>
      <c r="R2" s="148"/>
    </row>
    <row r="3" spans="1:24" customFormat="1" ht="39.75" customHeight="1">
      <c r="A3" s="10"/>
      <c r="B3" s="10"/>
      <c r="C3" s="10"/>
      <c r="D3" s="10"/>
      <c r="E3" s="10"/>
      <c r="F3" s="10"/>
      <c r="G3" s="10"/>
      <c r="H3" s="10"/>
      <c r="I3" s="10"/>
      <c r="J3" s="10"/>
      <c r="K3" s="10"/>
      <c r="L3" s="10"/>
      <c r="M3" s="10"/>
      <c r="N3" s="10"/>
      <c r="O3" s="10"/>
      <c r="P3" s="10"/>
    </row>
    <row r="4" spans="1:24" ht="19.5" customHeight="1">
      <c r="A4" s="10" t="s">
        <v>66</v>
      </c>
      <c r="I4" s="184" t="s">
        <v>69</v>
      </c>
      <c r="J4" s="184"/>
      <c r="K4" s="184"/>
      <c r="L4" s="184"/>
      <c r="M4" s="184"/>
      <c r="N4" s="184"/>
      <c r="O4" s="184"/>
      <c r="P4" s="184"/>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42808</v>
      </c>
      <c r="C6" s="10">
        <v>1587</v>
      </c>
      <c r="D6" s="10">
        <v>22097</v>
      </c>
      <c r="E6" s="10">
        <v>28829</v>
      </c>
      <c r="F6" s="10">
        <v>2427</v>
      </c>
      <c r="G6" s="10">
        <v>31256</v>
      </c>
    </row>
    <row r="7" spans="1:24">
      <c r="J7" s="10" t="str">
        <f>'Total y Variación interanual'!$C$14</f>
        <v>ANDALUCÍA</v>
      </c>
      <c r="K7" s="13">
        <f>'Total y Variación interanual'!$I$14</f>
        <v>4860</v>
      </c>
    </row>
    <row r="8" spans="1:24">
      <c r="J8" s="10" t="str">
        <f>'Total y Variación interanual'!C18</f>
        <v>ARAGÓN</v>
      </c>
      <c r="K8" s="13">
        <f>'Total y Variación interanual'!I18</f>
        <v>1660</v>
      </c>
    </row>
    <row r="9" spans="1:24">
      <c r="B9" s="10" t="s">
        <v>2</v>
      </c>
      <c r="C9" s="10" t="s">
        <v>3</v>
      </c>
      <c r="D9" s="10" t="s">
        <v>48</v>
      </c>
      <c r="J9" s="10" t="str">
        <f>'Total y Variación interanual'!C19</f>
        <v>ASTURIAS</v>
      </c>
      <c r="K9" s="13">
        <f>'Total y Variación interanual'!I19</f>
        <v>563</v>
      </c>
    </row>
    <row r="10" spans="1:24">
      <c r="A10" s="13" t="s">
        <v>67</v>
      </c>
      <c r="B10" s="13">
        <f>'Total y Variación interanual'!D68</f>
        <v>37384</v>
      </c>
      <c r="C10" s="13">
        <f>'Total y Variación interanual'!E68</f>
        <v>6985</v>
      </c>
      <c r="D10" s="13">
        <f>'Total y Variación interanual'!F68</f>
        <v>44369</v>
      </c>
      <c r="J10" s="10" t="str">
        <f>'Total y Variación interanual'!C20</f>
        <v>ILLES BALEARS</v>
      </c>
      <c r="K10" s="13">
        <f>'Total y Variación interanual'!I20</f>
        <v>1277</v>
      </c>
    </row>
    <row r="11" spans="1:24">
      <c r="A11" s="13" t="s">
        <v>68</v>
      </c>
      <c r="B11" s="13">
        <f>'Total y Variación interanual'!G68</f>
        <v>36177</v>
      </c>
      <c r="C11" s="13">
        <f>'Total y Variación interanual'!H68</f>
        <v>6631</v>
      </c>
      <c r="D11" s="13">
        <f>'Total y Variación interanual'!I68</f>
        <v>42808</v>
      </c>
      <c r="J11" s="10" t="str">
        <f>'Total y Variación interanual'!C23</f>
        <v>CANARIAS</v>
      </c>
      <c r="K11" s="13">
        <f>'Total y Variación interanual'!I23</f>
        <v>734</v>
      </c>
    </row>
    <row r="12" spans="1:24">
      <c r="J12" s="10" t="str">
        <f>'Total y Variación interanual'!C24</f>
        <v>CANTABRIA</v>
      </c>
      <c r="K12" s="13">
        <f>'Total y Variación interanual'!I24</f>
        <v>322</v>
      </c>
    </row>
    <row r="13" spans="1:24">
      <c r="J13" s="10" t="str">
        <f>'Total y Variación interanual'!$C$34</f>
        <v>CASTILLA-LEÓN</v>
      </c>
      <c r="K13" s="13">
        <f>'Total y Variación interanual'!$I$34</f>
        <v>2278</v>
      </c>
    </row>
    <row r="14" spans="1:24">
      <c r="J14" s="10" t="str">
        <f>'Total y Variación interanual'!$C$40</f>
        <v>CAST.-LA MANCHA</v>
      </c>
      <c r="K14" s="13">
        <f>'Total y Variación interanual'!$I$40</f>
        <v>1694</v>
      </c>
    </row>
    <row r="15" spans="1:24" ht="12.75" customHeight="1">
      <c r="J15" s="10" t="str">
        <f>'Total y Variación interanual'!$C$45</f>
        <v>CATALUÑA</v>
      </c>
      <c r="K15" s="13">
        <f>'Total y Variación interanual'!$I$45</f>
        <v>6402</v>
      </c>
    </row>
    <row r="16" spans="1:24">
      <c r="J16" s="10" t="str">
        <f>'Total y Variación interanual'!$C$49</f>
        <v>C. VALENCIANA</v>
      </c>
      <c r="K16" s="13">
        <f>'Total y Variación interanual'!$I$49</f>
        <v>4274</v>
      </c>
    </row>
    <row r="17" spans="10:11">
      <c r="J17" s="10" t="str">
        <f>'Total y Variación interanual'!$C$52</f>
        <v>EXTREMADURA</v>
      </c>
      <c r="K17" s="13">
        <f>'Total y Variación interanual'!$I$52</f>
        <v>465</v>
      </c>
    </row>
    <row r="18" spans="10:11">
      <c r="J18" s="10" t="str">
        <f>'Total y Variación interanual'!C57</f>
        <v>GALICIA</v>
      </c>
      <c r="K18" s="13">
        <f>'Total y Variación interanual'!I57</f>
        <v>1278</v>
      </c>
    </row>
    <row r="19" spans="10:11">
      <c r="J19" s="10" t="str">
        <f>'Total y Variación interanual'!C58</f>
        <v>C. DE MADRID</v>
      </c>
      <c r="K19" s="13">
        <f>'Total y Variación interanual'!I58</f>
        <v>8469</v>
      </c>
    </row>
    <row r="20" spans="10:11">
      <c r="J20" s="10" t="str">
        <f>'Total y Variación interanual'!C59</f>
        <v>R. DE MURCIA</v>
      </c>
      <c r="K20" s="13">
        <f>'Total y Variación interanual'!I59</f>
        <v>1654</v>
      </c>
    </row>
    <row r="21" spans="10:11">
      <c r="J21" s="10" t="str">
        <f>'Total y Variación interanual'!C60</f>
        <v>NAVARRA</v>
      </c>
      <c r="K21" s="13">
        <f>'Total y Variación interanual'!I60</f>
        <v>1840</v>
      </c>
    </row>
    <row r="22" spans="10:11">
      <c r="J22" s="10" t="str">
        <f>'Total y Variación interanual'!C64</f>
        <v>PAÍS VASCO</v>
      </c>
      <c r="K22" s="13">
        <f>'Total y Variación interanual'!I64</f>
        <v>4561</v>
      </c>
    </row>
    <row r="23" spans="10:11">
      <c r="J23" s="10" t="str">
        <f>'Total y Variación interanual'!C65</f>
        <v>LA RIOJA</v>
      </c>
      <c r="K23" s="13">
        <f>'Total y Variación interanual'!I65</f>
        <v>414</v>
      </c>
    </row>
    <row r="24" spans="10:11">
      <c r="J24" s="13" t="str">
        <f>'Total y Variación interanual'!C66</f>
        <v>CEUTA</v>
      </c>
      <c r="K24" s="13">
        <f>'Total y Variación interanual'!I66</f>
        <v>35</v>
      </c>
    </row>
    <row r="25" spans="10:11">
      <c r="J25" s="13" t="str">
        <f>'Total y Variación interanual'!C67</f>
        <v>MELILLA</v>
      </c>
      <c r="K25" s="13">
        <f>'Total y Variación interanual'!I67</f>
        <v>28</v>
      </c>
    </row>
    <row r="53" spans="9:15" ht="15" customHeight="1">
      <c r="I53" s="184" t="s">
        <v>111</v>
      </c>
      <c r="J53" s="184"/>
      <c r="K53" s="184"/>
      <c r="L53" s="184"/>
      <c r="M53" s="184"/>
      <c r="N53" s="184"/>
      <c r="O53" s="184"/>
    </row>
    <row r="63" spans="9:15">
      <c r="K63" s="13">
        <f>'Total y Variación interanual'!$D$68</f>
        <v>37384</v>
      </c>
    </row>
    <row r="64" spans="9:15">
      <c r="K64" s="13">
        <f>'Total y Variación interanual'!$G$68</f>
        <v>36177</v>
      </c>
    </row>
    <row r="65" spans="11:11">
      <c r="K65" s="13"/>
    </row>
    <row r="66" spans="11:11">
      <c r="K66" s="13">
        <f>'Total y Variación interanual'!$E$68</f>
        <v>6985</v>
      </c>
    </row>
    <row r="67" spans="11:11">
      <c r="K67" s="13">
        <f>'Total y Variación interanual'!$H$68</f>
        <v>6631</v>
      </c>
    </row>
    <row r="68" spans="11:11">
      <c r="K68" s="13"/>
    </row>
    <row r="69" spans="11:11">
      <c r="K69" s="13">
        <f>'Total y Variación interanual'!$F$68</f>
        <v>44369</v>
      </c>
    </row>
    <row r="70" spans="11:11">
      <c r="K70" s="13">
        <f>'Total y Variación interanual'!$I$68</f>
        <v>42808</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MENDUIÑA GARCIA, PATRICIA</cp:lastModifiedBy>
  <cp:lastPrinted>2020-07-22T07:39:18Z</cp:lastPrinted>
  <dcterms:created xsi:type="dcterms:W3CDTF">2020-04-09T17:28:39Z</dcterms:created>
  <dcterms:modified xsi:type="dcterms:W3CDTF">2024-10-30T08:11:20Z</dcterms:modified>
</cp:coreProperties>
</file>