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inclusion.trabajo.dom\INCLUSION\COMUNICACION INCLUSION\SEGURIDAD SOCIAL\6 Prestaciones x nacimiento\"/>
    </mc:Choice>
  </mc:AlternateContent>
  <xr:revisionPtr revIDLastSave="0" documentId="8_{D7C58AF4-D9E5-47E1-8214-66E11FB45F8E}" xr6:coauthVersionLast="41" xr6:coauthVersionMax="41" xr10:uidLastSave="{00000000-0000-0000-0000-000000000000}"/>
  <bookViews>
    <workbookView xWindow="-108" yWindow="-108" windowWidth="23256" windowHeight="11964" firstSheet="1" activeTab="7" xr2:uid="{00000000-000D-0000-FFFF-FFFF00000000}"/>
  </bookViews>
  <sheets>
    <sheet name="Portada" sheetId="1" r:id="rId1"/>
    <sheet name="Índice" sheetId="3" r:id="rId2"/>
    <sheet name="Prestaciones" sheetId="2" r:id="rId3"/>
    <sheet name="Totales y gasto" sheetId="5" r:id="rId4"/>
    <sheet name="Procesos por CC.AA" sheetId="6" r:id="rId5"/>
    <sheet name="Modalidades y duraciones medias" sheetId="7" r:id="rId6"/>
    <sheet name="Excedencias" sheetId="4"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5">'Modalidades y duraciones medias'!$C$4:$N$79</definedName>
    <definedName name="_xlnm.Print_Area" localSheetId="0">Portada!$A$1:$F$48</definedName>
    <definedName name="_xlnm.Print_Area" localSheetId="2">Prestaciones!$A$1:$E$27</definedName>
    <definedName name="_xlnm.Print_Area" localSheetId="4">'Procesos por CC.AA'!$A$3:$F$43</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8" l="1"/>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B23" i="4"/>
  <c r="D25" i="4"/>
  <c r="D26" i="4"/>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J8" i="9"/>
  <c r="J9" i="9"/>
  <c r="J10" i="9"/>
  <c r="K7" i="9"/>
  <c r="J7" i="9"/>
  <c r="B27" i="6"/>
  <c r="C36" i="6" s="1"/>
  <c r="A25" i="6"/>
  <c r="A24" i="6"/>
  <c r="A23" i="6"/>
  <c r="A22" i="6"/>
  <c r="A21" i="6"/>
  <c r="A20" i="6"/>
  <c r="A19" i="6"/>
  <c r="A18" i="6"/>
  <c r="A17" i="6"/>
  <c r="A16" i="6"/>
  <c r="A15" i="6"/>
  <c r="A14" i="6"/>
  <c r="A13" i="6"/>
  <c r="A12" i="6"/>
  <c r="A11" i="6"/>
  <c r="A10" i="6"/>
  <c r="A9" i="6"/>
  <c r="A8" i="6"/>
  <c r="A7" i="6"/>
  <c r="B25" i="6"/>
  <c r="B24" i="6"/>
  <c r="B23" i="6"/>
  <c r="B22" i="6"/>
  <c r="B21" i="6"/>
  <c r="B20" i="6"/>
  <c r="B19" i="6"/>
  <c r="B18" i="6"/>
  <c r="B17" i="6"/>
  <c r="B16" i="6"/>
  <c r="B15" i="6"/>
  <c r="B14" i="6"/>
  <c r="B13" i="6"/>
  <c r="B12" i="6"/>
  <c r="B11" i="6"/>
  <c r="B10" i="6"/>
  <c r="B9" i="6"/>
  <c r="B8" i="6"/>
  <c r="B7" i="6"/>
  <c r="D11" i="9" l="1"/>
  <c r="C11" i="9"/>
  <c r="B11" i="9"/>
  <c r="D10" i="9"/>
  <c r="C10" i="9"/>
  <c r="B10" i="9"/>
  <c r="B6" i="9"/>
  <c r="A6" i="9"/>
  <c r="M81" i="7" l="1"/>
  <c r="K81" i="7"/>
  <c r="I81" i="7"/>
  <c r="G81" i="7"/>
  <c r="E81" i="7"/>
  <c r="L73" i="5"/>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<sst xmlns="http://schemas.openxmlformats.org/spreadsheetml/2006/main" count="260" uniqueCount="126">
  <si>
    <t>Primer Progenitor</t>
  </si>
  <si>
    <t>Segundo Progenitor</t>
  </si>
  <si>
    <t>Mujeres</t>
  </si>
  <si>
    <t>Hombres</t>
  </si>
  <si>
    <t>PRESTACIÓN DE NACIMIENTO Y CUIDADO DE MENOR (1)</t>
  </si>
  <si>
    <t>ABRIL/SEPTIEMBRE  2019</t>
  </si>
  <si>
    <t>TOTAL PRIMER PROGENITOR</t>
  </si>
  <si>
    <t>TOTAL SEGUNDO PROGENITOR</t>
  </si>
  <si>
    <t>TOTAL</t>
  </si>
  <si>
    <t>(1) Solo prestaciones reconocidas por el INSS sin ISM.</t>
  </si>
  <si>
    <t>(2) Número de expedientes estimados, no se recoge el número de perceptores ya que al poder fraccionar los periodos de disfrute de la prestación el número de perceptores se incrementa cada vez que la misma prestación se reactiva.</t>
  </si>
  <si>
    <t>NUMERO DE PROCESOS POR CC.AA</t>
  </si>
  <si>
    <t>SEGUIMIENTO ESTADÍSTICO DE LOS PROCESOS CERRADOS DE NACIMIENTO Y CUIDADO DEL MENOR (1)</t>
  </si>
  <si>
    <t>DURACIÓN MEDIA DE LOS PROCESOS PARA EL PRIMER PROGENITOR EN LOS SUPUESTOS DE MATERNIDAD BIOLÓGICA (2)</t>
  </si>
  <si>
    <t>Según compartan o no el período de descanso con el otro progenitor (3)</t>
  </si>
  <si>
    <t>MODALIDAD CONTRIBUTIVA</t>
  </si>
  <si>
    <t>MODALIDAD NO CONTRIBUTIVA</t>
  </si>
  <si>
    <t>OTRO PROGENITOR</t>
  </si>
  <si>
    <t>NO COMPARTEN</t>
  </si>
  <si>
    <t>DURACIÓN MEDIA</t>
  </si>
  <si>
    <t xml:space="preserve"> COMPARTEN (4)</t>
  </si>
  <si>
    <t>MODALIDAD CONTRIB. Y NO CONTRIB. (4)</t>
  </si>
  <si>
    <t>Andalucía</t>
  </si>
  <si>
    <t>Almería</t>
  </si>
  <si>
    <t>Cádiz</t>
  </si>
  <si>
    <t>Córdoba</t>
  </si>
  <si>
    <t>Granada</t>
  </si>
  <si>
    <t>Huelva</t>
  </si>
  <si>
    <t>Jaén</t>
  </si>
  <si>
    <t>Málaga</t>
  </si>
  <si>
    <t>Sevilla</t>
  </si>
  <si>
    <t>Aragón</t>
  </si>
  <si>
    <t>Huesca</t>
  </si>
  <si>
    <t>Teruel</t>
  </si>
  <si>
    <t>Zaragoza</t>
  </si>
  <si>
    <t>Asturias</t>
  </si>
  <si>
    <t>Baleares</t>
  </si>
  <si>
    <t>Canarias</t>
  </si>
  <si>
    <t>Las Palmas</t>
  </si>
  <si>
    <t>Tenerife</t>
  </si>
  <si>
    <t>Cantabria</t>
  </si>
  <si>
    <t>Castilla y León</t>
  </si>
  <si>
    <t>Ávila</t>
  </si>
  <si>
    <t>Burgos</t>
  </si>
  <si>
    <t>León</t>
  </si>
  <si>
    <t>Palencia</t>
  </si>
  <si>
    <t>Salamanca</t>
  </si>
  <si>
    <t>Segovia</t>
  </si>
  <si>
    <t>Soria</t>
  </si>
  <si>
    <t>Valladolid</t>
  </si>
  <si>
    <t>Zamora</t>
  </si>
  <si>
    <t>Castilla - La Mancha</t>
  </si>
  <si>
    <t>Albacete</t>
  </si>
  <si>
    <t>Ciudad Real</t>
  </si>
  <si>
    <t>Cuenca</t>
  </si>
  <si>
    <t>Guadalajara</t>
  </si>
  <si>
    <t>Toledo</t>
  </si>
  <si>
    <t>Cataluña</t>
  </si>
  <si>
    <t>Barcelona</t>
  </si>
  <si>
    <t>Tarragona</t>
  </si>
  <si>
    <t>Extremadura</t>
  </si>
  <si>
    <t>Badajoz</t>
  </si>
  <si>
    <t>Cáceres</t>
  </si>
  <si>
    <t>Galicia</t>
  </si>
  <si>
    <t>Lugo</t>
  </si>
  <si>
    <t>Pontevedra</t>
  </si>
  <si>
    <t>Madrid</t>
  </si>
  <si>
    <t>Murcia</t>
  </si>
  <si>
    <t>Navarra</t>
  </si>
  <si>
    <t>La Rioja</t>
  </si>
  <si>
    <t>Com. Valenciana</t>
  </si>
  <si>
    <t>Alicante</t>
  </si>
  <si>
    <t>Castellón</t>
  </si>
  <si>
    <t>Valencia</t>
  </si>
  <si>
    <t>Pais Vasco</t>
  </si>
  <si>
    <t>Ceuta</t>
  </si>
  <si>
    <t>Melilla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</si>
  <si>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</si>
  <si>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</si>
  <si>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</si>
  <si>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</si>
  <si>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</si>
  <si>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</si>
  <si>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</si>
  <si>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</si>
  <si>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</si>
  <si>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</si>
  <si>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</si>
  <si>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</si>
  <si>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</si>
  <si>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</si>
  <si>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</si>
  <si>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</si>
  <si>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</si>
  <si>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</si>
  <si>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</si>
  <si>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</si>
  <si>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</si>
  <si>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</si>
  <si>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</si>
  <si>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Castilla-La Mancha</t>
  </si>
  <si>
    <t>País Vasco</t>
  </si>
  <si>
    <t>NUMERO DE EXCEDENCIAS POR CC.AA</t>
  </si>
  <si>
    <t>Código
Prov.</t>
  </si>
  <si>
    <r>
      <rPr>
        <b/>
        <sz val="10"/>
        <rFont val="Calibri"/>
        <family val="2"/>
        <scheme val="minor"/>
      </rPr>
      <t>(1)</t>
    </r>
    <r>
      <rPr>
        <sz val="10"/>
        <rFont val="Calibri"/>
        <family val="2"/>
        <scheme val="minor"/>
      </rPr>
      <t xml:space="preserve"> Solo prestaciones reconocidas por el INSS sin ISM. No se incluyen los procesos por adopción y acogimiento.</t>
    </r>
  </si>
  <si>
    <r>
      <rPr>
        <b/>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</si>
  <si>
    <r>
      <rPr>
        <b/>
        <sz val="10"/>
        <rFont val="Calibri"/>
        <family val="2"/>
        <scheme val="minor"/>
      </rPr>
      <t>(4)</t>
    </r>
    <r>
      <rPr>
        <sz val="10"/>
        <rFont val="Calibri"/>
        <family val="2"/>
        <scheme val="minor"/>
      </rPr>
      <t xml:space="preserve">  El dato de primeros progenitores que comparten el período de baja, y el de otros progenitores, no siempre coincide, ya que pueden estar en otra dirección provincial, o porque pueden dar lugar a varios procesos por causa de pluriempleo o pluriactividad.</t>
    </r>
  </si>
  <si>
    <t>TOTAL PRESTACIONES</t>
  </si>
  <si>
    <t>Número total de Excedencias</t>
  </si>
  <si>
    <t>Número total de Prestaciones</t>
  </si>
  <si>
    <t>Gerona</t>
  </si>
  <si>
    <t>Lerida</t>
  </si>
  <si>
    <t xml:space="preserve">Coruña </t>
  </si>
  <si>
    <t>Orense</t>
  </si>
  <si>
    <t>Álava</t>
  </si>
  <si>
    <t>Guipuzcoa</t>
  </si>
  <si>
    <t>Vizcaya</t>
  </si>
  <si>
    <t>Coruña</t>
  </si>
  <si>
    <r>
      <rPr>
        <b/>
        <sz val="10"/>
        <rFont val="Calibri"/>
        <family val="2"/>
        <scheme val="minor"/>
      </rPr>
      <t>(3)</t>
    </r>
    <r>
      <rPr>
        <sz val="10"/>
        <rFont val="Calibri"/>
        <family val="2"/>
        <scheme val="minor"/>
      </rPr>
      <t xml:space="preserve"> Esta opción desaparece el 1 de enero de 2021, por lo que solo se recogen los procesos reconocidos con anterioridad a dicha fecha.</t>
    </r>
  </si>
  <si>
    <t>ENERO-MARZO 2022 (2)</t>
  </si>
  <si>
    <t>GASTO ENERO/MARZO
 2022</t>
  </si>
  <si>
    <t>ENERO - MARZO 2022</t>
  </si>
  <si>
    <t>ENERO - MARZO 2021</t>
  </si>
  <si>
    <r>
      <t xml:space="preserve">COMPARACIÓN 2021/2022 </t>
    </r>
    <r>
      <rPr>
        <sz val="14"/>
        <rFont val="Calibri"/>
        <family val="2"/>
        <scheme val="minor"/>
      </rPr>
      <t xml:space="preserve"> (Enero -Marzo)</t>
    </r>
  </si>
  <si>
    <t>Variación 2021/2022</t>
  </si>
  <si>
    <t>PROV / CC.AA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</si>
</sst>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quot;"/>
    <numFmt numFmtId="165" formatCode="#,##0\ &quot;€&quot;"/>
  </numFmts>
  <fonts count="70">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ont>
  </fonts>
  <fills count="4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62">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9" applyNumberFormat="0" applyAlignment="0" applyProtection="0"/>
    <xf numFmtId="0" fontId="53" fillId="16" borderId="10" applyNumberFormat="0" applyAlignment="0" applyProtection="0"/>
    <xf numFmtId="0" fontId="54" fillId="16" borderId="9" applyNumberFormat="0" applyAlignment="0" applyProtection="0"/>
    <xf numFmtId="0" fontId="55" fillId="0" borderId="11" applyNumberFormat="0" applyFill="0" applyAlignment="0" applyProtection="0"/>
    <xf numFmtId="0" fontId="56" fillId="17"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13" applyNumberFormat="0" applyFont="0" applyAlignment="0" applyProtection="0"/>
    <xf numFmtId="0" fontId="32" fillId="0" borderId="0"/>
    <xf numFmtId="0" fontId="32" fillId="18" borderId="13"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cellStyleXfs>
  <cellXfs count="208">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applyAlignme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applyFont="1"/>
    <xf numFmtId="0" fontId="9" fillId="0" borderId="0" xfId="1"/>
    <xf numFmtId="0" fontId="12" fillId="0" borderId="0" xfId="1" applyFont="1" applyBorder="1"/>
    <xf numFmtId="0" fontId="13" fillId="0" borderId="0" xfId="1" applyFont="1" applyBorder="1"/>
    <xf numFmtId="0" fontId="12" fillId="0" borderId="0" xfId="1" applyFont="1"/>
    <xf numFmtId="3" fontId="9" fillId="0" borderId="0" xfId="1" applyNumberFormat="1"/>
    <xf numFmtId="0" fontId="12" fillId="0" borderId="0" xfId="0" applyFont="1"/>
    <xf numFmtId="3" fontId="9" fillId="0" borderId="0" xfId="1" applyNumberFormat="1" applyFont="1"/>
    <xf numFmtId="0" fontId="14" fillId="0" borderId="0" xfId="1" applyFont="1" applyAlignment="1"/>
    <xf numFmtId="0" fontId="12" fillId="0" borderId="0" xfId="1" applyFont="1" applyFill="1"/>
    <xf numFmtId="2" fontId="15" fillId="0" borderId="0" xfId="1" applyNumberFormat="1" applyFont="1" applyFill="1"/>
    <xf numFmtId="0" fontId="12" fillId="0" borderId="0" xfId="1" applyFont="1" applyFill="1" applyAlignment="1">
      <alignment horizontal="center"/>
    </xf>
    <xf numFmtId="2" fontId="15" fillId="0" borderId="0" xfId="1" applyNumberFormat="1" applyFont="1" applyFill="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0" fontId="20" fillId="0" borderId="0" xfId="1" applyFont="1" applyFill="1" applyAlignment="1">
      <alignment horizontal="centerContinuous"/>
    </xf>
    <xf numFmtId="2" fontId="21" fillId="0" borderId="0" xfId="1" applyNumberFormat="1" applyFont="1" applyFill="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Border="1" applyAlignment="1">
      <alignment horizontal="center" vertical="center"/>
    </xf>
    <xf numFmtId="0" fontId="25" fillId="0" borderId="0" xfId="1" applyFont="1" applyFill="1" applyBorder="1" applyAlignment="1">
      <alignment horizontal="center" vertical="center"/>
    </xf>
    <xf numFmtId="2" fontId="26" fillId="0" borderId="0" xfId="1" applyNumberFormat="1" applyFont="1" applyFill="1" applyBorder="1" applyAlignment="1">
      <alignment horizontal="center" vertical="center"/>
    </xf>
    <xf numFmtId="0" fontId="27" fillId="0" borderId="0" xfId="1" applyFont="1"/>
    <xf numFmtId="0" fontId="27" fillId="0" borderId="0" xfId="1" applyFont="1" applyFill="1" applyBorder="1" applyAlignment="1">
      <alignment horizontal="center" vertical="center" wrapText="1"/>
    </xf>
    <xf numFmtId="2" fontId="29" fillId="0" borderId="0" xfId="1" applyNumberFormat="1" applyFont="1" applyFill="1" applyBorder="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Fill="1" applyBorder="1" applyAlignment="1">
      <alignment horizontal="right" indent="1"/>
    </xf>
    <xf numFmtId="2" fontId="21" fillId="0" borderId="0" xfId="1" applyNumberFormat="1" applyFont="1" applyFill="1" applyBorder="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Fill="1" applyBorder="1" applyAlignment="1">
      <alignment horizontal="right" indent="1"/>
    </xf>
    <xf numFmtId="0" fontId="12" fillId="9" borderId="0" xfId="1" applyFont="1" applyFill="1"/>
    <xf numFmtId="164" fontId="12" fillId="0" borderId="0" xfId="1" applyNumberFormat="1" applyFont="1"/>
    <xf numFmtId="0" fontId="30" fillId="0" borderId="0" xfId="1" applyFont="1"/>
    <xf numFmtId="0" fontId="30" fillId="0" borderId="0" xfId="1" applyFont="1" applyFill="1"/>
    <xf numFmtId="2" fontId="31" fillId="0" borderId="0" xfId="1" applyNumberFormat="1" applyFont="1" applyFill="1"/>
    <xf numFmtId="0" fontId="12" fillId="0" borderId="0" xfId="1" applyFont="1" applyFill="1" applyAlignment="1">
      <alignment horizontal="left" wrapText="1"/>
    </xf>
    <xf numFmtId="2" fontId="15" fillId="0" borderId="0" xfId="1" applyNumberFormat="1" applyFont="1" applyFill="1" applyAlignment="1">
      <alignment horizontal="left" wrapText="1"/>
    </xf>
    <xf numFmtId="3" fontId="12" fillId="0" borderId="0" xfId="1" applyNumberFormat="1" applyFont="1"/>
    <xf numFmtId="10" fontId="12" fillId="0" borderId="0" xfId="1" applyNumberFormat="1" applyFont="1"/>
    <xf numFmtId="10" fontId="12" fillId="0" borderId="0" xfId="1" applyNumberFormat="1" applyFont="1" applyFill="1"/>
    <xf numFmtId="3" fontId="31" fillId="0" borderId="0" xfId="1" applyNumberFormat="1" applyFont="1"/>
    <xf numFmtId="3" fontId="31" fillId="0" borderId="0" xfId="1" applyNumberFormat="1" applyFont="1" applyFill="1"/>
    <xf numFmtId="4" fontId="12" fillId="0" borderId="0" xfId="1" applyNumberFormat="1" applyFont="1"/>
    <xf numFmtId="4" fontId="12" fillId="0" borderId="0" xfId="1" applyNumberFormat="1" applyFont="1" applyFill="1"/>
    <xf numFmtId="0" fontId="15" fillId="0" borderId="0" xfId="1" applyFont="1" applyAlignment="1"/>
    <xf numFmtId="0" fontId="33" fillId="0" borderId="0" xfId="1" applyFont="1" applyAlignment="1">
      <alignment horizontal="center" vertical="center"/>
    </xf>
    <xf numFmtId="0" fontId="28" fillId="0" borderId="0" xfId="1" applyFont="1" applyAlignment="1">
      <alignment horizontal="center" vertical="center"/>
    </xf>
    <xf numFmtId="0" fontId="12" fillId="0" borderId="0" xfId="1" applyFont="1" applyAlignment="1"/>
    <xf numFmtId="0" fontId="33" fillId="0" borderId="0" xfId="1" applyFont="1" applyAlignment="1">
      <alignment horizontal="center"/>
    </xf>
    <xf numFmtId="0" fontId="20" fillId="0" borderId="0" xfId="1" applyFont="1" applyAlignment="1">
      <alignment horizontal="center"/>
    </xf>
    <xf numFmtId="0" fontId="23" fillId="0" borderId="0" xfId="1" applyFont="1" applyAlignment="1"/>
    <xf numFmtId="0" fontId="34" fillId="0" borderId="0" xfId="1" applyFont="1"/>
    <xf numFmtId="4" fontId="23" fillId="0" borderId="0" xfId="1" applyNumberFormat="1" applyFont="1"/>
    <xf numFmtId="3" fontId="28" fillId="0" borderId="0" xfId="2" applyNumberFormat="1" applyFont="1" applyAlignment="1"/>
    <xf numFmtId="0" fontId="28" fillId="0" borderId="0" xfId="2" applyFont="1"/>
    <xf numFmtId="0" fontId="30" fillId="0" borderId="0" xfId="2" applyFont="1" applyAlignment="1"/>
    <xf numFmtId="0" fontId="15" fillId="0" borderId="0" xfId="1"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Border="1" applyAlignment="1">
      <alignment horizontal="centerContinuous"/>
    </xf>
    <xf numFmtId="0" fontId="35" fillId="0" borderId="0" xfId="1" applyFont="1" applyBorder="1" applyAlignment="1">
      <alignment horizontal="centerContinuous"/>
    </xf>
    <xf numFmtId="0" fontId="36" fillId="5" borderId="0" xfId="1" applyFont="1" applyFill="1" applyBorder="1" applyAlignment="1"/>
    <xf numFmtId="0" fontId="36" fillId="5" borderId="3" xfId="1" applyFont="1" applyFill="1" applyBorder="1" applyAlignment="1"/>
    <xf numFmtId="0" fontId="36" fillId="5" borderId="4" xfId="1" applyFont="1" applyFill="1" applyBorder="1" applyAlignment="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9" borderId="0" xfId="0" applyFont="1" applyFill="1" applyBorder="1" applyAlignment="1">
      <alignment horizontal="right" vertical="center"/>
    </xf>
    <xf numFmtId="3" fontId="38" fillId="9" borderId="0" xfId="0" applyNumberFormat="1" applyFont="1" applyFill="1" applyBorder="1" applyAlignment="1">
      <alignment horizontal="center" vertical="center"/>
    </xf>
    <xf numFmtId="0" fontId="13" fillId="0" borderId="0" xfId="1" applyFont="1"/>
    <xf numFmtId="0" fontId="30" fillId="0" borderId="0" xfId="0" applyFont="1"/>
    <xf numFmtId="0" fontId="30" fillId="0" borderId="0" xfId="0" applyFont="1" applyFill="1"/>
    <xf numFmtId="2" fontId="31" fillId="0" borderId="0" xfId="0" applyNumberFormat="1" applyFont="1" applyFill="1"/>
    <xf numFmtId="4" fontId="39" fillId="0" borderId="0" xfId="1" applyNumberFormat="1" applyFont="1" applyAlignment="1">
      <alignment horizontal="center" readingOrder="1"/>
    </xf>
    <xf numFmtId="0" fontId="11" fillId="0" borderId="0" xfId="1" applyFont="1" applyAlignment="1"/>
    <xf numFmtId="0" fontId="10" fillId="0" borderId="0" xfId="1" applyFont="1" applyAlignme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Fill="1" applyBorder="1" applyAlignment="1">
      <alignment horizontal="right" indent="1"/>
    </xf>
    <xf numFmtId="165" fontId="11" fillId="0" borderId="0" xfId="44" applyNumberFormat="1" applyFont="1" applyFill="1" applyBorder="1" applyAlignment="1">
      <alignment horizontal="right" indent="1"/>
    </xf>
    <xf numFmtId="3" fontId="65" fillId="0" borderId="0" xfId="44" applyNumberFormat="1" applyFont="1" applyFill="1" applyBorder="1" applyAlignment="1">
      <alignment horizontal="right" indent="1"/>
    </xf>
    <xf numFmtId="165" fontId="65" fillId="0" borderId="0" xfId="44" applyNumberFormat="1" applyFont="1" applyFill="1" applyBorder="1" applyAlignment="1">
      <alignment horizontal="right" indent="1"/>
    </xf>
    <xf numFmtId="0" fontId="12" fillId="0" borderId="0" xfId="1" applyFont="1" applyFill="1" applyBorder="1"/>
    <xf numFmtId="10" fontId="23" fillId="0" borderId="0" xfId="1" applyNumberFormat="1" applyFont="1" applyFill="1" applyBorder="1"/>
    <xf numFmtId="3" fontId="62" fillId="0" borderId="0" xfId="1" applyNumberFormat="1" applyFont="1" applyFill="1" applyBorder="1" applyAlignment="1">
      <alignment horizontal="right" indent="1"/>
    </xf>
    <xf numFmtId="4" fontId="62" fillId="0" borderId="0" xfId="1" applyNumberFormat="1" applyFont="1" applyFill="1" applyBorder="1" applyAlignment="1">
      <alignment horizontal="right" indent="1"/>
    </xf>
    <xf numFmtId="3" fontId="63" fillId="0" borderId="0" xfId="1" applyNumberFormat="1" applyFont="1" applyFill="1" applyBorder="1" applyAlignment="1">
      <alignment horizontal="right" indent="1"/>
    </xf>
    <xf numFmtId="4" fontId="63" fillId="0" borderId="0" xfId="1" applyNumberFormat="1" applyFont="1" applyFill="1" applyBorder="1" applyAlignment="1">
      <alignment horizontal="right" indent="1"/>
    </xf>
    <xf numFmtId="0" fontId="23" fillId="0" borderId="0" xfId="1" applyFont="1" applyFill="1" applyBorder="1"/>
    <xf numFmtId="0" fontId="28" fillId="0" borderId="0" xfId="2" applyFont="1" applyFill="1" applyBorder="1"/>
    <xf numFmtId="3" fontId="64" fillId="0" borderId="0" xfId="3" applyNumberFormat="1" applyFont="1" applyFill="1" applyBorder="1" applyAlignment="1">
      <alignment horizontal="right" indent="1"/>
    </xf>
    <xf numFmtId="3" fontId="66" fillId="0" borderId="0" xfId="3" applyNumberFormat="1" applyFont="1" applyFill="1" applyBorder="1" applyAlignment="1">
      <alignment horizontal="right" indent="1"/>
    </xf>
    <xf numFmtId="3" fontId="67" fillId="0" borderId="0" xfId="3" applyNumberFormat="1" applyFont="1" applyFill="1" applyBorder="1" applyAlignment="1">
      <alignment horizontal="right" indent="1"/>
    </xf>
    <xf numFmtId="0" fontId="12" fillId="0" borderId="0" xfId="3" applyFont="1" applyFill="1" applyBorder="1"/>
    <xf numFmtId="3" fontId="12" fillId="0" borderId="0" xfId="1" applyNumberFormat="1" applyFont="1" applyBorder="1"/>
    <xf numFmtId="3" fontId="27" fillId="0" borderId="0" xfId="1" applyNumberFormat="1" applyFont="1" applyFill="1" applyBorder="1" applyAlignment="1">
      <alignment horizontal="right" indent="1"/>
    </xf>
    <xf numFmtId="3" fontId="8" fillId="0" borderId="0" xfId="0" applyNumberFormat="1" applyFont="1" applyAlignment="1">
      <alignment horizontal="right" indent="5"/>
    </xf>
    <xf numFmtId="0" fontId="27" fillId="9" borderId="15" xfId="1" applyFont="1" applyFill="1" applyBorder="1" applyAlignment="1">
      <alignment horizontal="left" indent="1"/>
    </xf>
    <xf numFmtId="3" fontId="27" fillId="9" borderId="15" xfId="1" applyNumberFormat="1" applyFont="1" applyFill="1" applyBorder="1" applyAlignment="1">
      <alignment horizontal="right" indent="1"/>
    </xf>
    <xf numFmtId="165" fontId="27" fillId="9"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9"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0" fontId="28" fillId="2" borderId="15" xfId="1" applyNumberFormat="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9" borderId="15" xfId="1" applyNumberFormat="1" applyFont="1" applyFill="1" applyBorder="1" applyAlignment="1">
      <alignment horizontal="right" vertical="center" indent="1"/>
    </xf>
    <xf numFmtId="0" fontId="27" fillId="4" borderId="15" xfId="1" applyNumberFormat="1" applyFont="1" applyFill="1" applyBorder="1" applyAlignment="1">
      <alignment horizontal="center"/>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65"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0" fontId="23" fillId="9" borderId="15" xfId="1" applyFont="1" applyFill="1" applyBorder="1" applyAlignment="1">
      <alignment horizontal="center" vertical="center" wrapText="1"/>
    </xf>
    <xf numFmtId="0" fontId="23" fillId="9" borderId="15" xfId="2" applyFont="1" applyFill="1" applyBorder="1" applyAlignment="1">
      <alignment horizontal="center" vertical="center" wrapText="1"/>
    </xf>
    <xf numFmtId="0" fontId="27" fillId="9" borderId="15" xfId="1" applyFont="1" applyFill="1" applyBorder="1"/>
    <xf numFmtId="4" fontId="27" fillId="9"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4" fontId="27" fillId="4" borderId="15" xfId="1" applyNumberFormat="1" applyFont="1" applyFill="1" applyBorder="1" applyAlignment="1">
      <alignment horizontal="right" indent="1"/>
    </xf>
    <xf numFmtId="0" fontId="12" fillId="0" borderId="15" xfId="3" applyFont="1" applyBorder="1" applyAlignment="1"/>
    <xf numFmtId="3" fontId="27" fillId="10"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1" borderId="15" xfId="3" applyFont="1" applyFill="1" applyBorder="1"/>
    <xf numFmtId="3" fontId="27" fillId="10" borderId="15" xfId="3" applyNumberFormat="1" applyFont="1" applyFill="1" applyBorder="1" applyAlignment="1">
      <alignment horizontal="right" indent="1"/>
    </xf>
    <xf numFmtId="10" fontId="27" fillId="10" borderId="15" xfId="3" applyNumberFormat="1" applyFont="1" applyFill="1" applyBorder="1" applyAlignment="1">
      <alignment horizontal="right" indent="1"/>
    </xf>
    <xf numFmtId="0" fontId="41" fillId="0" borderId="15" xfId="3" applyFont="1" applyBorder="1"/>
    <xf numFmtId="3" fontId="27" fillId="8" borderId="15" xfId="3" applyNumberFormat="1" applyFont="1" applyFill="1" applyBorder="1"/>
    <xf numFmtId="3" fontId="27" fillId="8" borderId="15"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0" fontId="12" fillId="0" borderId="15" xfId="3" applyFont="1" applyBorder="1"/>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0" fontId="5" fillId="0" borderId="0" xfId="0" applyFont="1" applyAlignment="1">
      <alignment horizontal="center"/>
    </xf>
    <xf numFmtId="3" fontId="4" fillId="0" borderId="0" xfId="0" applyNumberFormat="1" applyFont="1" applyAlignment="1">
      <alignment horizontal="center" vertical="center"/>
    </xf>
    <xf numFmtId="0" fontId="12" fillId="0" borderId="0" xfId="1" applyFont="1" applyAlignment="1">
      <alignment horizontal="left" wrapText="1"/>
    </xf>
    <xf numFmtId="0" fontId="28" fillId="9"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9"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3" fontId="12" fillId="0" borderId="0" xfId="2" applyNumberFormat="1" applyFont="1" applyAlignment="1">
      <alignment vertical="center"/>
    </xf>
    <xf numFmtId="0" fontId="12" fillId="0" borderId="0" xfId="1" applyFont="1" applyAlignment="1"/>
    <xf numFmtId="3" fontId="12" fillId="0" borderId="0" xfId="2" applyNumberFormat="1" applyFont="1" applyAlignment="1">
      <alignment vertical="center" wrapText="1"/>
    </xf>
    <xf numFmtId="0" fontId="12" fillId="0" borderId="0" xfId="1" applyFont="1" applyAlignment="1">
      <alignment wrapText="1"/>
    </xf>
    <xf numFmtId="3" fontId="18" fillId="0" borderId="0" xfId="1" applyNumberFormat="1" applyFont="1" applyAlignment="1">
      <alignment horizontal="center" vertical="center"/>
    </xf>
    <xf numFmtId="0" fontId="12" fillId="0" borderId="0" xfId="1" applyFont="1" applyAlignment="1">
      <alignment horizontal="center" vertical="center"/>
    </xf>
    <xf numFmtId="3" fontId="27" fillId="0" borderId="0" xfId="2" applyNumberFormat="1" applyFont="1" applyAlignment="1">
      <alignment horizontal="center" vertical="center"/>
    </xf>
    <xf numFmtId="0" fontId="27" fillId="0" borderId="0" xfId="1" applyFont="1" applyAlignment="1">
      <alignment horizontal="center" vertical="center"/>
    </xf>
    <xf numFmtId="17" fontId="18" fillId="0" borderId="0" xfId="1" applyNumberFormat="1" applyFont="1" applyAlignment="1">
      <alignment horizontal="center"/>
    </xf>
    <xf numFmtId="0" fontId="28" fillId="9" borderId="15" xfId="1" applyFont="1" applyFill="1" applyBorder="1" applyAlignment="1">
      <alignment horizontal="center" vertical="center"/>
    </xf>
    <xf numFmtId="0" fontId="27" fillId="9" borderId="15" xfId="2" applyFont="1" applyFill="1" applyBorder="1" applyAlignment="1">
      <alignment horizontal="center" vertical="center" wrapText="1"/>
    </xf>
    <xf numFmtId="0" fontId="27" fillId="9" borderId="19" xfId="1" applyFont="1" applyFill="1" applyBorder="1" applyAlignment="1">
      <alignment horizontal="center" vertical="center"/>
    </xf>
    <xf numFmtId="0" fontId="27" fillId="9" borderId="20" xfId="1" applyFont="1" applyFill="1" applyBorder="1" applyAlignment="1">
      <alignment horizontal="center" vertical="center"/>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15"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Border="1" applyAlignment="1">
      <alignment horizontal="center" vertical="center"/>
    </xf>
    <xf numFmtId="0" fontId="12" fillId="0" borderId="0" xfId="1" applyFont="1" applyBorder="1" applyAlignment="1">
      <alignment horizontal="center" vertical="center"/>
    </xf>
    <xf numFmtId="3" fontId="27" fillId="10" borderId="15" xfId="3" applyNumberFormat="1" applyFont="1" applyFill="1" applyBorder="1" applyAlignment="1">
      <alignment horizontal="center" vertical="center"/>
    </xf>
    <xf numFmtId="0" fontId="28" fillId="10" borderId="15" xfId="1" applyFont="1" applyFill="1" applyBorder="1" applyAlignment="1">
      <alignment horizontal="center" vertical="center"/>
    </xf>
    <xf numFmtId="0" fontId="27" fillId="10" borderId="19" xfId="3" applyFont="1" applyFill="1" applyBorder="1" applyAlignment="1">
      <alignment horizontal="center" vertical="center"/>
    </xf>
    <xf numFmtId="0" fontId="27" fillId="10"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2">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BF9000"/>
      <color rgb="FFFFC000"/>
      <color rgb="FFDDD9C4"/>
      <color rgb="FFCCCC00"/>
      <color rgb="FF688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'Procesos por CC.AA'!$A$7:$A$25</c:f>
              <c:strCache>
                <c:ptCount val="19"/>
                <c:pt idx="0">
                  <c:v>Andalucía</c:v>
                </c:pt>
                <c:pt idx="1">
                  <c:v>Aragón</c:v>
                </c:pt>
                <c:pt idx="2">
                  <c:v>Asturias</c:v>
                </c:pt>
                <c:pt idx="3">
                  <c:v>Baleares</c:v>
                </c:pt>
                <c:pt idx="4">
                  <c:v>Canarias</c:v>
                </c:pt>
                <c:pt idx="5">
                  <c:v>Cantabria</c:v>
                </c:pt>
                <c:pt idx="6">
                  <c:v>Castilla y León</c:v>
                </c:pt>
                <c:pt idx="7">
                  <c:v>Castilla-La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'Procesos por CC.AA'!$B$7:$B$25</c:f>
              <c:numCache>
                <c:formatCode>#,##0</c:formatCode>
                <c:ptCount val="19"/>
                <c:pt idx="0">
                  <c:v>21647</c:v>
                </c:pt>
                <c:pt idx="1">
                  <c:v>3178</c:v>
                </c:pt>
                <c:pt idx="2">
                  <c:v>1746</c:v>
                </c:pt>
                <c:pt idx="3">
                  <c:v>3329</c:v>
                </c:pt>
                <c:pt idx="4">
                  <c:v>4356</c:v>
                </c:pt>
                <c:pt idx="5">
                  <c:v>1174</c:v>
                </c:pt>
                <c:pt idx="6">
                  <c:v>4877</c:v>
                </c:pt>
                <c:pt idx="7">
                  <c:v>5121</c:v>
                </c:pt>
                <c:pt idx="8">
                  <c:v>21716</c:v>
                </c:pt>
                <c:pt idx="9">
                  <c:v>2755</c:v>
                </c:pt>
                <c:pt idx="10">
                  <c:v>5302</c:v>
                </c:pt>
                <c:pt idx="11">
                  <c:v>22257</c:v>
                </c:pt>
                <c:pt idx="12">
                  <c:v>4815</c:v>
                </c:pt>
                <c:pt idx="13">
                  <c:v>1771</c:v>
                </c:pt>
                <c:pt idx="14">
                  <c:v>834</c:v>
                </c:pt>
                <c:pt idx="15">
                  <c:v>12545</c:v>
                </c:pt>
                <c:pt idx="16">
                  <c:v>5306</c:v>
                </c:pt>
                <c:pt idx="17">
                  <c:v>131</c:v>
                </c:pt>
                <c:pt idx="18">
                  <c:v>216</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Baleares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856</c:v>
                </c:pt>
                <c:pt idx="1">
                  <c:v>301</c:v>
                </c:pt>
                <c:pt idx="2">
                  <c:v>87</c:v>
                </c:pt>
                <c:pt idx="3">
                  <c:v>264</c:v>
                </c:pt>
                <c:pt idx="4">
                  <c:v>157</c:v>
                </c:pt>
                <c:pt idx="5">
                  <c:v>62</c:v>
                </c:pt>
                <c:pt idx="6">
                  <c:v>485</c:v>
                </c:pt>
                <c:pt idx="7">
                  <c:v>344</c:v>
                </c:pt>
                <c:pt idx="8">
                  <c:v>1379</c:v>
                </c:pt>
                <c:pt idx="9">
                  <c:v>947</c:v>
                </c:pt>
                <c:pt idx="10">
                  <c:v>110</c:v>
                </c:pt>
                <c:pt idx="11">
                  <c:v>230</c:v>
                </c:pt>
                <c:pt idx="12">
                  <c:v>1596</c:v>
                </c:pt>
                <c:pt idx="13">
                  <c:v>317</c:v>
                </c:pt>
                <c:pt idx="14">
                  <c:v>331</c:v>
                </c:pt>
                <c:pt idx="15">
                  <c:v>633</c:v>
                </c:pt>
                <c:pt idx="16">
                  <c:v>84</c:v>
                </c:pt>
                <c:pt idx="17">
                  <c:v>5</c:v>
                </c:pt>
                <c:pt idx="18">
                  <c:v>6</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A446-4DAC-BD8E-AA3C4B35476D}"/>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446-4DAC-BD8E-AA3C4B35476D}"/>
              </c:ext>
            </c:extLst>
          </c:dPt>
          <c:dPt>
            <c:idx val="3"/>
            <c:invertIfNegative val="0"/>
            <c:bubble3D val="0"/>
            <c:spPr>
              <a:solidFill>
                <a:srgbClr val="FFC000"/>
              </a:solidFill>
            </c:spPr>
            <c:extLst>
              <c:ext xmlns:c16="http://schemas.microsoft.com/office/drawing/2014/chart" uri="{C3380CC4-5D6E-409C-BE32-E72D297353CC}">
                <c16:uniqueId val="{00000005-A446-4DAC-BD8E-AA3C4B35476D}"/>
              </c:ext>
            </c:extLst>
          </c:dPt>
          <c:dPt>
            <c:idx val="4"/>
            <c:invertIfNegative val="0"/>
            <c:bubble3D val="0"/>
            <c:spPr>
              <a:solidFill>
                <a:schemeClr val="accent4">
                  <a:lumMod val="75000"/>
                </a:schemeClr>
              </a:solidFill>
            </c:spPr>
            <c:extLst>
              <c:ext xmlns:c16="http://schemas.microsoft.com/office/drawing/2014/chart" uri="{C3380CC4-5D6E-409C-BE32-E72D297353CC}">
                <c16:uniqueId val="{00000007-A446-4DAC-BD8E-AA3C4B35476D}"/>
              </c:ext>
            </c:extLst>
          </c:dPt>
          <c:dPt>
            <c:idx val="6"/>
            <c:invertIfNegative val="0"/>
            <c:bubble3D val="0"/>
            <c:spPr>
              <a:solidFill>
                <a:srgbClr val="FFC000"/>
              </a:solidFill>
            </c:spPr>
            <c:extLst>
              <c:ext xmlns:c16="http://schemas.microsoft.com/office/drawing/2014/chart" uri="{C3380CC4-5D6E-409C-BE32-E72D297353CC}">
                <c16:uniqueId val="{00000009-A446-4DAC-BD8E-AA3C4B35476D}"/>
              </c:ext>
            </c:extLst>
          </c:dPt>
          <c:dPt>
            <c:idx val="7"/>
            <c:invertIfNegative val="0"/>
            <c:bubble3D val="0"/>
            <c:spPr>
              <a:solidFill>
                <a:schemeClr val="accent4">
                  <a:lumMod val="75000"/>
                </a:schemeClr>
              </a:solidFill>
            </c:spPr>
            <c:extLst>
              <c:ext xmlns:c16="http://schemas.microsoft.com/office/drawing/2014/chart" uri="{C3380CC4-5D6E-409C-BE32-E72D297353CC}">
                <c16:uniqueId val="{0000000B-A446-4DAC-BD8E-AA3C4B35476D}"/>
              </c:ext>
            </c:extLst>
          </c:dPt>
          <c:dLbls>
            <c:spPr>
              <a:noFill/>
              <a:ln>
                <a:noFill/>
              </a:ln>
              <a:effectLst/>
            </c:spPr>
            <c:txPr>
              <a:bodyPr/>
              <a:lstStyle/>
              <a:p>
                <a:pPr>
                  <a:defRPr sz="105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'Excedencias por CC.AA'!$J$59:$J$72</c:f>
              <c:numCache>
                <c:formatCode>General</c:formatCode>
                <c:ptCount val="14"/>
              </c:numCache>
            </c:numRef>
          </c:cat>
          <c:val>
            <c:numRef>
              <c:f>'Excedencias por CC.AA'!$K$63:$K$70</c:f>
              <c:numCache>
                <c:formatCode>#,##0</c:formatCode>
                <c:ptCount val="8"/>
                <c:pt idx="0">
                  <c:v>9602</c:v>
                </c:pt>
                <c:pt idx="1">
                  <c:v>7144</c:v>
                </c:pt>
                <c:pt idx="3">
                  <c:v>1660</c:v>
                </c:pt>
                <c:pt idx="4">
                  <c:v>1050</c:v>
                </c:pt>
                <c:pt idx="6">
                  <c:v>11262</c:v>
                </c:pt>
                <c:pt idx="7">
                  <c:v>8194</c:v>
                </c:pt>
              </c:numCache>
            </c:numRef>
          </c:val>
          <c:extLst>
            <c:ext xmlns:c16="http://schemas.microsoft.com/office/drawing/2014/chart" uri="{C3380CC4-5D6E-409C-BE32-E72D297353CC}">
              <c16:uniqueId val="{0000000C-A446-4DAC-BD8E-AA3C4B35476D}"/>
            </c:ext>
          </c:extLst>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b="1"/>
            <a:t>EXCEDENCIAS POR CUIDADO</a:t>
          </a:r>
        </a:p>
        <a:p>
          <a:r>
            <a:rPr lang="es-ES" sz="1800" b="1"/>
            <a:t>FAMILIAR</a:t>
          </a:r>
          <a:endParaRPr lang="es-ES" sz="1800"/>
        </a:p>
      </dgm: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a:t>
          </a:r>
        </a:p>
        <a:p>
          <a:pPr marL="0" lvl="0" indent="0" algn="l" defTabSz="800100">
            <a:lnSpc>
              <a:spcPct val="90000"/>
            </a:lnSpc>
            <a:spcBef>
              <a:spcPct val="0"/>
            </a:spcBef>
            <a:spcAft>
              <a:spcPct val="35000"/>
            </a:spcAft>
            <a:buNone/>
          </a:pPr>
          <a:r>
            <a:rPr lang="es-ES" sz="1800" b="1" kern="1200"/>
            <a:t>FAMILIAR</a:t>
          </a:r>
          <a:endParaRPr lang="es-ES" sz="1800" kern="1200"/>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Excedencias!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Marzo 2022</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235324</xdr:colOff>
      <xdr:row>20</xdr:row>
      <xdr:rowOff>33618</xdr:rowOff>
    </xdr:from>
    <xdr:to>
      <xdr:col>5</xdr:col>
      <xdr:colOff>750794</xdr:colOff>
      <xdr:row>24</xdr:row>
      <xdr:rowOff>123265</xdr:rowOff>
    </xdr:to>
    <xdr:sp macro="" textlink="">
      <xdr:nvSpPr>
        <xdr:cNvPr id="7" name="CuadroTexto 6">
          <a:hlinkClick xmlns:r="http://schemas.openxmlformats.org/officeDocument/2006/relationships" r:id="rId7"/>
          <a:extLst>
            <a:ext uri="{FF2B5EF4-FFF2-40B4-BE49-F238E27FC236}">
              <a16:creationId xmlns:a16="http://schemas.microsoft.com/office/drawing/2014/main" id="{00000000-0008-0000-0100-000007000000}"/>
            </a:ext>
          </a:extLst>
        </xdr:cNvPr>
        <xdr:cNvSpPr txBox="1"/>
      </xdr:nvSpPr>
      <xdr:spPr>
        <a:xfrm>
          <a:off x="997324" y="3843618"/>
          <a:ext cx="3563470" cy="851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xdr:row>
      <xdr:rowOff>180976</xdr:rowOff>
    </xdr:from>
    <xdr:to>
      <xdr:col>15</xdr:col>
      <xdr:colOff>103909</xdr:colOff>
      <xdr:row>33</xdr:row>
      <xdr:rowOff>63212</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401410</xdr:colOff>
      <xdr:row>4</xdr:row>
      <xdr:rowOff>151040</xdr:rowOff>
    </xdr:from>
    <xdr:to>
      <xdr:col>16</xdr:col>
      <xdr:colOff>712148</xdr:colOff>
      <xdr:row>49</xdr:row>
      <xdr:rowOff>64573</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76199</xdr:colOff>
      <xdr:row>56</xdr:row>
      <xdr:rowOff>80962</xdr:rowOff>
    </xdr:from>
    <xdr:to>
      <xdr:col>14</xdr:col>
      <xdr:colOff>847724</xdr:colOff>
      <xdr:row>77</xdr:row>
      <xdr:rowOff>123825</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0.35532</cdr:x>
      <cdr:y>0.90272</cdr:y>
    </cdr:from>
    <cdr:to>
      <cdr:x>0.653</cdr:x>
      <cdr:y>0.97188</cdr:y>
    </cdr:to>
    <cdr:grpSp>
      <cdr:nvGrpSpPr>
        <cdr:cNvPr id="4" name="Grupo 3">
          <a:extLst xmlns:a="http://schemas.openxmlformats.org/drawingml/2006/main">
            <a:ext uri="{FF2B5EF4-FFF2-40B4-BE49-F238E27FC236}">
              <a16:creationId xmlns:a16="http://schemas.microsoft.com/office/drawing/2014/main" id="{63EDF0F4-74DE-49B0-8490-99D4D68874C9}"/>
            </a:ext>
          </a:extLst>
        </cdr:cNvPr>
        <cdr:cNvGrpSpPr/>
      </cdr:nvGrpSpPr>
      <cdr:grpSpPr>
        <a:xfrm xmlns:a="http://schemas.openxmlformats.org/drawingml/2006/main">
          <a:off x="1898661" y="3108325"/>
          <a:ext cx="1590661" cy="238138"/>
          <a:chOff x="0" y="0"/>
          <a:chExt cx="1590675" cy="238125"/>
        </a:xfrm>
      </cdr:grpSpPr>
      <cdr:sp macro="" textlink="">
        <cdr:nvSpPr>
          <cdr:cNvPr id="5" name="CuadroTexto 3">
            <a:extLst xmlns:a="http://schemas.openxmlformats.org/drawingml/2006/main">
              <a:ext uri="{FF2B5EF4-FFF2-40B4-BE49-F238E27FC236}">
                <a16:creationId xmlns:a16="http://schemas.microsoft.com/office/drawing/2014/main" id="{2CF19702-3DD4-4A6F-9C5A-81272DD8A5EE}"/>
              </a:ext>
            </a:extLst>
          </cdr:cNvPr>
          <cdr:cNvSpPr txBox="1"/>
        </cdr:nvSpPr>
        <cdr:spPr>
          <a:xfrm xmlns:a="http://schemas.openxmlformats.org/drawingml/2006/main">
            <a:off x="0" y="0"/>
            <a:ext cx="1590675" cy="2381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     2021</a:t>
            </a:r>
            <a:r>
              <a:rPr lang="es-ES" sz="1100" baseline="0"/>
              <a:t>           </a:t>
            </a:r>
            <a:r>
              <a:rPr lang="es-ES" sz="1100"/>
              <a:t>2022</a:t>
            </a:r>
          </a:p>
        </cdr:txBody>
      </cdr:sp>
      <cdr:sp macro="" textlink="">
        <cdr:nvSpPr>
          <cdr:cNvPr id="6" name="Rectángulo 5">
            <a:extLst xmlns:a="http://schemas.openxmlformats.org/drawingml/2006/main">
              <a:ext uri="{FF2B5EF4-FFF2-40B4-BE49-F238E27FC236}">
                <a16:creationId xmlns:a16="http://schemas.microsoft.com/office/drawing/2014/main" id="{A0C5B479-9C50-4F0A-993A-ABA9CFF7C856}"/>
              </a:ext>
            </a:extLst>
          </cdr:cNvPr>
          <cdr:cNvSpPr/>
        </cdr:nvSpPr>
        <cdr:spPr>
          <a:xfrm xmlns:a="http://schemas.openxmlformats.org/drawingml/2006/main">
            <a:off x="733425" y="85725"/>
            <a:ext cx="104775" cy="104775"/>
          </a:xfrm>
          <a:prstGeom xmlns:a="http://schemas.openxmlformats.org/drawingml/2006/main" prst="rect">
            <a:avLst/>
          </a:prstGeom>
          <a:solidFill xmlns:a="http://schemas.openxmlformats.org/drawingml/2006/main">
            <a:srgbClr val="BF9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sp macro="" textlink="">
        <cdr:nvSpPr>
          <cdr:cNvPr id="7" name="Rectángulo 6">
            <a:extLst xmlns:a="http://schemas.openxmlformats.org/drawingml/2006/main">
              <a:ext uri="{FF2B5EF4-FFF2-40B4-BE49-F238E27FC236}">
                <a16:creationId xmlns:a16="http://schemas.microsoft.com/office/drawing/2014/main" id="{E06EA7FF-A85B-4153-9B5D-20AF86A67E14}"/>
              </a:ext>
            </a:extLst>
          </cdr:cNvPr>
          <cdr:cNvSpPr/>
        </cdr:nvSpPr>
        <cdr:spPr>
          <a:xfrm xmlns:a="http://schemas.openxmlformats.org/drawingml/2006/main">
            <a:off x="95250" y="85725"/>
            <a:ext cx="104775" cy="104776"/>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2022</v>
          </cell>
        </row>
        <row r="53">
          <cell r="P53">
            <v>2</v>
          </cell>
          <cell r="Q53" t="str">
            <v>25 de febrero de 2022</v>
          </cell>
        </row>
        <row r="54">
          <cell r="P54">
            <v>3</v>
          </cell>
          <cell r="Q54" t="str">
            <v>25 de marzo de 2022</v>
          </cell>
        </row>
        <row r="55">
          <cell r="P55">
            <v>4</v>
          </cell>
          <cell r="Q55" t="str">
            <v>26 de abril de 2022</v>
          </cell>
        </row>
        <row r="56">
          <cell r="P56">
            <v>5</v>
          </cell>
          <cell r="Q56" t="str">
            <v>27 de mayo de 2022</v>
          </cell>
        </row>
        <row r="57">
          <cell r="P57">
            <v>6</v>
          </cell>
          <cell r="Q57" t="str">
            <v>28 de junio de 2022</v>
          </cell>
        </row>
        <row r="58">
          <cell r="P58">
            <v>7</v>
          </cell>
          <cell r="Q58" t="str">
            <v>26 de julio de 2022</v>
          </cell>
        </row>
        <row r="59">
          <cell r="P59">
            <v>8</v>
          </cell>
          <cell r="Q59" t="str">
            <v>26 de agosto de 2022</v>
          </cell>
        </row>
        <row r="60">
          <cell r="P60">
            <v>9</v>
          </cell>
          <cell r="Q60" t="str">
            <v>27 de septiembre de 2022</v>
          </cell>
        </row>
        <row r="61">
          <cell r="P61">
            <v>10</v>
          </cell>
          <cell r="Q61" t="str">
            <v>25 de octubre de 2022</v>
          </cell>
        </row>
        <row r="62">
          <cell r="P62">
            <v>11</v>
          </cell>
          <cell r="Q62" t="str">
            <v>25 de noviembre de 2022</v>
          </cell>
        </row>
        <row r="63">
          <cell r="P63">
            <v>12</v>
          </cell>
          <cell r="Q63" t="str">
            <v>30 de diciembre de 2022</v>
          </cell>
        </row>
      </sheetData>
      <sheetData sheetId="18"/>
      <sheetData sheetId="19">
        <row r="2">
          <cell r="D2" t="str">
            <v>Variación</v>
          </cell>
        </row>
        <row r="3">
          <cell r="A3">
            <v>1</v>
          </cell>
          <cell r="B3" t="str">
            <v>PAÍS VASCO</v>
          </cell>
          <cell r="C3">
            <v>766.25487040000019</v>
          </cell>
          <cell r="D3">
            <v>6.0062570384234126E-2</v>
          </cell>
          <cell r="E3">
            <v>6.529968718967849E-2</v>
          </cell>
        </row>
        <row r="4">
          <cell r="A4">
            <v>2</v>
          </cell>
          <cell r="B4" t="str">
            <v>CATALUÑA</v>
          </cell>
          <cell r="C4">
            <v>1980.3081214599993</v>
          </cell>
          <cell r="D4">
            <v>6.393143863454176E-2</v>
          </cell>
          <cell r="E4">
            <v>6.529968718967849E-2</v>
          </cell>
        </row>
        <row r="5">
          <cell r="A5">
            <v>3</v>
          </cell>
          <cell r="B5" t="str">
            <v>GALICIA</v>
          </cell>
          <cell r="C5">
            <v>712.54085543999906</v>
          </cell>
          <cell r="D5">
            <v>5.988189312808867E-2</v>
          </cell>
          <cell r="E5">
            <v>6.529968718967849E-2</v>
          </cell>
        </row>
        <row r="6">
          <cell r="A6">
            <v>4</v>
          </cell>
          <cell r="B6" t="str">
            <v>ANDALUCÍA</v>
          </cell>
          <cell r="C6">
            <v>1567.7107795100023</v>
          </cell>
          <cell r="D6">
            <v>6.7679159167746361E-2</v>
          </cell>
          <cell r="E6">
            <v>6.529968718967849E-2</v>
          </cell>
        </row>
        <row r="7">
          <cell r="A7">
            <v>5</v>
          </cell>
          <cell r="B7" t="str">
            <v>ASTURIAS</v>
          </cell>
          <cell r="C7">
            <v>382.75922178999997</v>
          </cell>
          <cell r="D7">
            <v>5.1033182897550766E-2</v>
          </cell>
          <cell r="E7">
            <v>6.529968718967849E-2</v>
          </cell>
        </row>
        <row r="8">
          <cell r="A8">
            <v>6</v>
          </cell>
          <cell r="B8" t="str">
            <v>CANTABRIA</v>
          </cell>
          <cell r="C8">
            <v>164.97673348999984</v>
          </cell>
          <cell r="D8">
            <v>6.2260853488576684E-2</v>
          </cell>
          <cell r="E8">
            <v>6.529968718967849E-2</v>
          </cell>
        </row>
        <row r="9">
          <cell r="A9">
            <v>7</v>
          </cell>
          <cell r="B9" t="str">
            <v>RIOJA (LA)</v>
          </cell>
          <cell r="C9">
            <v>76.627676300000033</v>
          </cell>
          <cell r="D9">
            <v>6.7540368253576455E-2</v>
          </cell>
          <cell r="E9">
            <v>6.529968718967849E-2</v>
          </cell>
        </row>
        <row r="10">
          <cell r="A10">
            <v>8</v>
          </cell>
          <cell r="B10" t="str">
            <v>MURCIA</v>
          </cell>
          <cell r="C10">
            <v>243.85043674999989</v>
          </cell>
          <cell r="D10">
            <v>6.5759177130921831E-2</v>
          </cell>
          <cell r="E10">
            <v>6.529968718967849E-2</v>
          </cell>
        </row>
        <row r="11">
          <cell r="A11">
            <v>9</v>
          </cell>
          <cell r="B11" t="str">
            <v>C. VALENCIANA</v>
          </cell>
          <cell r="C11">
            <v>1019.0901147700001</v>
          </cell>
          <cell r="D11">
            <v>6.6167483596032639E-2</v>
          </cell>
          <cell r="E11">
            <v>6.529968718967849E-2</v>
          </cell>
        </row>
        <row r="12">
          <cell r="A12">
            <v>10</v>
          </cell>
          <cell r="B12" t="str">
            <v>ARAGÓN</v>
          </cell>
          <cell r="C12">
            <v>352.79514710000001</v>
          </cell>
          <cell r="D12">
            <v>6.5057614373816186E-2</v>
          </cell>
          <cell r="E12">
            <v>6.529968718967849E-2</v>
          </cell>
        </row>
        <row r="13">
          <cell r="A13">
            <v>11</v>
          </cell>
          <cell r="B13" t="str">
            <v>CASTILLA - LA MANCHA</v>
          </cell>
          <cell r="C13">
            <v>382.74383879999999</v>
          </cell>
          <cell r="D13">
            <v>6.7464684752057025E-2</v>
          </cell>
          <cell r="E13">
            <v>6.529968718967849E-2</v>
          </cell>
        </row>
        <row r="14">
          <cell r="A14">
            <v>12</v>
          </cell>
          <cell r="B14" t="str">
            <v>CANARIAS</v>
          </cell>
          <cell r="C14">
            <v>342.80098490999995</v>
          </cell>
          <cell r="D14">
            <v>7.7358082354973989E-2</v>
          </cell>
          <cell r="E14">
            <v>6.529968718967849E-2</v>
          </cell>
        </row>
        <row r="15">
          <cell r="A15">
            <v>13</v>
          </cell>
          <cell r="B15" t="str">
            <v>NAVARRA</v>
          </cell>
          <cell r="C15">
            <v>175.70623177000004</v>
          </cell>
          <cell r="D15">
            <v>6.7635106459970284E-2</v>
          </cell>
          <cell r="E15">
            <v>6.529968718967849E-2</v>
          </cell>
        </row>
        <row r="16">
          <cell r="A16">
            <v>14</v>
          </cell>
          <cell r="B16" t="str">
            <v>EXTREMADURA</v>
          </cell>
          <cell r="C16">
            <v>210.78542179000002</v>
          </cell>
          <cell r="D16">
            <v>6.7013743243456325E-2</v>
          </cell>
          <cell r="E16">
            <v>6.529968718967849E-2</v>
          </cell>
        </row>
        <row r="17">
          <cell r="A17">
            <v>15</v>
          </cell>
          <cell r="B17" t="str">
            <v>ILLES BALEARS</v>
          </cell>
          <cell r="C17">
            <v>203.71185638000014</v>
          </cell>
          <cell r="D17">
            <v>7.4196898802345368E-2</v>
          </cell>
          <cell r="E17">
            <v>6.529968718967849E-2</v>
          </cell>
        </row>
        <row r="18">
          <cell r="A18">
            <v>16</v>
          </cell>
          <cell r="B18" t="str">
            <v>MADRID</v>
          </cell>
          <cell r="C18">
            <v>1529.6829478900002</v>
          </cell>
          <cell r="D18">
            <v>6.9071217011762442E-2</v>
          </cell>
          <cell r="E18">
            <v>6.529968718967849E-2</v>
          </cell>
        </row>
        <row r="19">
          <cell r="A19">
            <v>17</v>
          </cell>
          <cell r="B19" t="str">
            <v>CASTILLA Y LEÓN</v>
          </cell>
          <cell r="C19">
            <v>667.32211408000069</v>
          </cell>
          <cell r="D19">
            <v>6.3219514106349184E-2</v>
          </cell>
          <cell r="E19">
            <v>6.529968718967849E-2</v>
          </cell>
        </row>
        <row r="20">
          <cell r="A20">
            <v>18</v>
          </cell>
          <cell r="B20" t="str">
            <v>CEUTA</v>
          </cell>
          <cell r="C20">
            <v>9.7207900200000008</v>
          </cell>
          <cell r="D20">
            <v>5.9096909944313269E-2</v>
          </cell>
          <cell r="E20">
            <v>6.529968718967849E-2</v>
          </cell>
        </row>
        <row r="21">
          <cell r="A21">
            <v>19</v>
          </cell>
          <cell r="B21" t="str">
            <v>MELILLA</v>
          </cell>
          <cell r="C21">
            <v>8.6980183300000018</v>
          </cell>
          <cell r="D21">
            <v>7.4647048099103275E-2</v>
          </cell>
          <cell r="E21">
            <v>6.529968718967849E-2</v>
          </cell>
        </row>
        <row r="26">
          <cell r="A26">
            <v>1</v>
          </cell>
          <cell r="B26" t="str">
            <v>PAÍS VASCO</v>
          </cell>
          <cell r="C26">
            <v>568316</v>
          </cell>
          <cell r="D26">
            <v>6.7135968936771206E-3</v>
          </cell>
          <cell r="E26">
            <v>1.0580278244107566E-2</v>
          </cell>
        </row>
        <row r="27">
          <cell r="A27">
            <v>2</v>
          </cell>
          <cell r="B27" t="str">
            <v>CATALUÑA</v>
          </cell>
          <cell r="C27">
            <v>1751786</v>
          </cell>
          <cell r="D27">
            <v>7.5651388188306967E-3</v>
          </cell>
          <cell r="E27">
            <v>1.0580278244107566E-2</v>
          </cell>
        </row>
        <row r="28">
          <cell r="A28">
            <v>3</v>
          </cell>
          <cell r="B28" t="str">
            <v>GALICIA</v>
          </cell>
          <cell r="C28">
            <v>768296</v>
          </cell>
          <cell r="D28">
            <v>3.5345289254038459E-3</v>
          </cell>
          <cell r="E28">
            <v>1.0580278244107566E-2</v>
          </cell>
        </row>
        <row r="29">
          <cell r="A29">
            <v>4</v>
          </cell>
          <cell r="B29" t="str">
            <v>ANDALUCÍA</v>
          </cell>
          <cell r="C29">
            <v>1611976</v>
          </cell>
          <cell r="D29">
            <v>1.3375880666298245E-2</v>
          </cell>
          <cell r="E29">
            <v>1.0580278244107566E-2</v>
          </cell>
        </row>
        <row r="30">
          <cell r="A30">
            <v>5</v>
          </cell>
          <cell r="B30" t="str">
            <v>ASTURIAS</v>
          </cell>
          <cell r="C30">
            <v>299858</v>
          </cell>
          <cell r="D30">
            <v>-6.4655459720319719E-4</v>
          </cell>
          <cell r="E30">
            <v>1.0580278244107566E-2</v>
          </cell>
        </row>
        <row r="31">
          <cell r="A31">
            <v>6</v>
          </cell>
          <cell r="B31" t="str">
            <v>CANTABRIA</v>
          </cell>
          <cell r="C31">
            <v>143593</v>
          </cell>
          <cell r="D31">
            <v>7.0200291741471244E-3</v>
          </cell>
          <cell r="E31">
            <v>1.0580278244107566E-2</v>
          </cell>
        </row>
        <row r="32">
          <cell r="A32">
            <v>7</v>
          </cell>
          <cell r="B32" t="str">
            <v>RIOJA (LA)</v>
          </cell>
          <cell r="C32">
            <v>71563</v>
          </cell>
          <cell r="D32">
            <v>1.0334458076266095E-2</v>
          </cell>
          <cell r="E32">
            <v>1.0580278244107566E-2</v>
          </cell>
        </row>
        <row r="33">
          <cell r="A33">
            <v>8</v>
          </cell>
          <cell r="B33" t="str">
            <v>MURCIA</v>
          </cell>
          <cell r="C33">
            <v>253666</v>
          </cell>
          <cell r="D33">
            <v>1.0021939167585758E-2</v>
          </cell>
          <cell r="E33">
            <v>1.0580278244107566E-2</v>
          </cell>
        </row>
        <row r="34">
          <cell r="A34">
            <v>9</v>
          </cell>
          <cell r="B34" t="str">
            <v>C. VALENCIANA</v>
          </cell>
          <cell r="C34">
            <v>1016695</v>
          </cell>
          <cell r="D34">
            <v>1.1390258096285022E-2</v>
          </cell>
          <cell r="E34">
            <v>1.0580278244107566E-2</v>
          </cell>
        </row>
        <row r="35">
          <cell r="A35">
            <v>10</v>
          </cell>
          <cell r="B35" t="str">
            <v>ARAGÓN</v>
          </cell>
          <cell r="C35">
            <v>306888</v>
          </cell>
          <cell r="D35">
            <v>7.9350482146141044E-3</v>
          </cell>
          <cell r="E35">
            <v>1.0580278244107566E-2</v>
          </cell>
        </row>
        <row r="36">
          <cell r="A36">
            <v>11</v>
          </cell>
          <cell r="B36" t="str">
            <v>CASTILLA - LA MANCHA</v>
          </cell>
          <cell r="C36">
            <v>380731</v>
          </cell>
          <cell r="D36">
            <v>1.2248620135912658E-2</v>
          </cell>
          <cell r="E36">
            <v>1.0580278244107566E-2</v>
          </cell>
        </row>
        <row r="37">
          <cell r="A37">
            <v>12</v>
          </cell>
          <cell r="B37" t="str">
            <v>CANARIAS</v>
          </cell>
          <cell r="C37">
            <v>345528</v>
          </cell>
          <cell r="D37">
            <v>2.3992982289765097E-2</v>
          </cell>
          <cell r="E37">
            <v>1.0580278244107566E-2</v>
          </cell>
        </row>
        <row r="38">
          <cell r="A38">
            <v>13</v>
          </cell>
          <cell r="B38" t="str">
            <v>NAVARRA</v>
          </cell>
          <cell r="C38">
            <v>140811</v>
          </cell>
          <cell r="D38">
            <v>1.4393464589051552E-2</v>
          </cell>
          <cell r="E38">
            <v>1.0580278244107566E-2</v>
          </cell>
        </row>
        <row r="39">
          <cell r="A39">
            <v>14</v>
          </cell>
          <cell r="B39" t="str">
            <v>EXTREMADURA</v>
          </cell>
          <cell r="C39">
            <v>232523</v>
          </cell>
          <cell r="D39">
            <v>1.0837716819545262E-2</v>
          </cell>
          <cell r="E39">
            <v>1.0580278244107566E-2</v>
          </cell>
        </row>
        <row r="40">
          <cell r="A40">
            <v>15</v>
          </cell>
          <cell r="B40" t="str">
            <v>ILLES BALEARS</v>
          </cell>
          <cell r="C40">
            <v>201050</v>
          </cell>
          <cell r="D40">
            <v>1.6518103173680299E-2</v>
          </cell>
          <cell r="E40">
            <v>1.0580278244107566E-2</v>
          </cell>
        </row>
        <row r="41">
          <cell r="A41">
            <v>16</v>
          </cell>
          <cell r="B41" t="str">
            <v>MADRID</v>
          </cell>
          <cell r="C41">
            <v>1202540</v>
          </cell>
          <cell r="D41">
            <v>1.7501286112690639E-2</v>
          </cell>
          <cell r="E41">
            <v>1.0580278244107566E-2</v>
          </cell>
        </row>
        <row r="42">
          <cell r="A42">
            <v>17</v>
          </cell>
          <cell r="B42" t="str">
            <v>CASTILLA Y LEÓN</v>
          </cell>
          <cell r="C42">
            <v>616488</v>
          </cell>
          <cell r="D42">
            <v>6.1824710298679086E-3</v>
          </cell>
          <cell r="E42">
            <v>1.0580278244107566E-2</v>
          </cell>
        </row>
        <row r="43">
          <cell r="A43">
            <v>18</v>
          </cell>
          <cell r="B43" t="str">
            <v>CEUTA</v>
          </cell>
          <cell r="C43">
            <v>8886</v>
          </cell>
          <cell r="D43">
            <v>6.0002264236387326E-3</v>
          </cell>
          <cell r="E43">
            <v>1.0580278244107566E-2</v>
          </cell>
        </row>
        <row r="44">
          <cell r="A44">
            <v>19</v>
          </cell>
          <cell r="B44" t="str">
            <v>MELILLA</v>
          </cell>
          <cell r="C44">
            <v>8308</v>
          </cell>
          <cell r="D44">
            <v>1.5027489309712871E-2</v>
          </cell>
          <cell r="E44">
            <v>1.0580278244107566E-2</v>
          </cell>
        </row>
        <row r="49">
          <cell r="A49">
            <v>1</v>
          </cell>
          <cell r="B49" t="str">
            <v>PAÍS VASCO</v>
          </cell>
          <cell r="C49">
            <v>1348.2901596998854</v>
          </cell>
          <cell r="D49">
            <v>5.2993198517603091E-2</v>
          </cell>
          <cell r="E49">
            <v>5.4146523659304169E-2</v>
          </cell>
        </row>
        <row r="50">
          <cell r="A50">
            <v>2</v>
          </cell>
          <cell r="B50" t="str">
            <v>CATALUÑA</v>
          </cell>
          <cell r="C50">
            <v>1130.4509349087157</v>
          </cell>
          <cell r="D50">
            <v>5.5943082629664298E-2</v>
          </cell>
          <cell r="E50">
            <v>5.4146523659304169E-2</v>
          </cell>
        </row>
        <row r="51">
          <cell r="A51">
            <v>3</v>
          </cell>
          <cell r="B51" t="str">
            <v>GALICIA</v>
          </cell>
          <cell r="C51">
            <v>927.43012516009321</v>
          </cell>
          <cell r="D51">
            <v>5.6148904276390077E-2</v>
          </cell>
          <cell r="E51">
            <v>5.4146523659304169E-2</v>
          </cell>
        </row>
        <row r="52">
          <cell r="A52">
            <v>4</v>
          </cell>
          <cell r="B52" t="str">
            <v>ANDALUCÍA</v>
          </cell>
          <cell r="C52">
            <v>972.53977696318202</v>
          </cell>
          <cell r="D52">
            <v>5.3586511715419283E-2</v>
          </cell>
          <cell r="E52">
            <v>5.4146523659304169E-2</v>
          </cell>
        </row>
        <row r="53">
          <cell r="A53">
            <v>5</v>
          </cell>
          <cell r="B53" t="str">
            <v>ASTURIAS</v>
          </cell>
          <cell r="C53">
            <v>1276.4682676133368</v>
          </cell>
          <cell r="D53">
            <v>5.1713172884418235E-2</v>
          </cell>
          <cell r="E53">
            <v>5.4146523659304169E-2</v>
          </cell>
        </row>
        <row r="54">
          <cell r="A54">
            <v>6</v>
          </cell>
          <cell r="B54" t="str">
            <v>CANTABRIA</v>
          </cell>
          <cell r="C54">
            <v>1148.919052391132</v>
          </cell>
          <cell r="D54">
            <v>5.4855735451192711E-2</v>
          </cell>
          <cell r="E54">
            <v>5.4146523659304169E-2</v>
          </cell>
        </row>
        <row r="55">
          <cell r="A55">
            <v>7</v>
          </cell>
          <cell r="B55" t="str">
            <v>RIOJA (LA)</v>
          </cell>
          <cell r="C55">
            <v>1070.7722747788669</v>
          </cell>
          <cell r="D55">
            <v>5.6620765252561878E-2</v>
          </cell>
          <cell r="E55">
            <v>5.4146523659304169E-2</v>
          </cell>
        </row>
        <row r="56">
          <cell r="A56">
            <v>8</v>
          </cell>
          <cell r="B56" t="str">
            <v>MURCIA</v>
          </cell>
          <cell r="C56">
            <v>961.30516801620979</v>
          </cell>
          <cell r="D56">
            <v>5.5184185414103082E-2</v>
          </cell>
          <cell r="E56">
            <v>5.4146523659304169E-2</v>
          </cell>
        </row>
        <row r="57">
          <cell r="A57">
            <v>9</v>
          </cell>
          <cell r="B57" t="str">
            <v>C. VALENCIANA</v>
          </cell>
          <cell r="C57">
            <v>1002.3557849404198</v>
          </cell>
          <cell r="D57">
            <v>5.4160325414695398E-2</v>
          </cell>
          <cell r="E57">
            <v>5.4146523659304169E-2</v>
          </cell>
        </row>
        <row r="58">
          <cell r="A58">
            <v>10</v>
          </cell>
          <cell r="B58" t="str">
            <v>ARAGÓN</v>
          </cell>
          <cell r="C58">
            <v>1149.589254385965</v>
          </cell>
          <cell r="D58">
            <v>5.6672864248926702E-2</v>
          </cell>
          <cell r="E58">
            <v>5.4146523659304169E-2</v>
          </cell>
        </row>
        <row r="59">
          <cell r="A59">
            <v>11</v>
          </cell>
          <cell r="B59" t="str">
            <v>CASTILLA - LA MANCHA</v>
          </cell>
          <cell r="C59">
            <v>1005.2867741266142</v>
          </cell>
          <cell r="D59">
            <v>5.4547927769692084E-2</v>
          </cell>
          <cell r="E59">
            <v>5.4146523659304169E-2</v>
          </cell>
        </row>
        <row r="60">
          <cell r="A60">
            <v>12</v>
          </cell>
          <cell r="B60" t="str">
            <v>CANARIAS</v>
          </cell>
          <cell r="C60">
            <v>992.10768710495233</v>
          </cell>
          <cell r="D60">
            <v>5.2114712686681219E-2</v>
          </cell>
          <cell r="E60">
            <v>5.4146523659304169E-2</v>
          </cell>
        </row>
        <row r="61">
          <cell r="A61">
            <v>13</v>
          </cell>
          <cell r="B61" t="str">
            <v>NAVARRA</v>
          </cell>
          <cell r="C61">
            <v>1247.8160922797229</v>
          </cell>
          <cell r="D61">
            <v>5.2486183842369361E-2</v>
          </cell>
          <cell r="E61">
            <v>5.4146523659304169E-2</v>
          </cell>
        </row>
        <row r="62">
          <cell r="A62">
            <v>14</v>
          </cell>
          <cell r="B62" t="str">
            <v>EXTREMADURA</v>
          </cell>
          <cell r="C62">
            <v>906.51428800591782</v>
          </cell>
          <cell r="D62">
            <v>5.5573734031868938E-2</v>
          </cell>
          <cell r="E62">
            <v>5.4146523659304169E-2</v>
          </cell>
        </row>
        <row r="63">
          <cell r="A63">
            <v>15</v>
          </cell>
          <cell r="B63" t="str">
            <v>ILLES BALEARS</v>
          </cell>
          <cell r="C63">
            <v>1013.2397730912714</v>
          </cell>
          <cell r="D63">
            <v>5.6741533130187927E-2</v>
          </cell>
          <cell r="E63">
            <v>5.4146523659304169E-2</v>
          </cell>
        </row>
        <row r="64">
          <cell r="A64">
            <v>16</v>
          </cell>
          <cell r="B64" t="str">
            <v>MADRID</v>
          </cell>
          <cell r="C64">
            <v>1272.043298260349</v>
          </cell>
          <cell r="D64">
            <v>5.0682914707746551E-2</v>
          </cell>
          <cell r="E64">
            <v>5.4146523659304169E-2</v>
          </cell>
        </row>
        <row r="65">
          <cell r="A65">
            <v>17</v>
          </cell>
          <cell r="B65" t="str">
            <v>CASTILLA Y LEÓN</v>
          </cell>
          <cell r="C65">
            <v>1082.4575889230621</v>
          </cell>
          <cell r="D65">
            <v>5.6686579938231008E-2</v>
          </cell>
          <cell r="E65">
            <v>5.4146523659304169E-2</v>
          </cell>
        </row>
        <row r="66">
          <cell r="A66">
            <v>18</v>
          </cell>
          <cell r="B66" t="str">
            <v>CEUTA</v>
          </cell>
          <cell r="C66">
            <v>1093.9444091829844</v>
          </cell>
          <cell r="D66">
            <v>5.2779991620314881E-2</v>
          </cell>
          <cell r="E66">
            <v>5.4146523659304169E-2</v>
          </cell>
        </row>
        <row r="67">
          <cell r="A67">
            <v>19</v>
          </cell>
          <cell r="B67" t="str">
            <v>MELILLA</v>
          </cell>
          <cell r="C67">
            <v>1046.9449121328842</v>
          </cell>
          <cell r="D67">
            <v>5.8736890790943352E-2</v>
          </cell>
          <cell r="E67">
            <v>5.4146523659304169E-2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zoomScaleNormal="100" workbookViewId="0">
      <selection activeCell="H43" sqref="H43"/>
    </sheetView>
  </sheetViews>
  <sheetFormatPr baseColWidth="10" defaultRowHeight="14.4"/>
  <cols>
    <col min="1" max="1" width="13.88671875" customWidth="1"/>
    <col min="3" max="3" width="26.33203125" customWidth="1"/>
    <col min="4" max="4" width="13.664062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6">
      <c r="A53" s="1"/>
      <c r="B53" s="1"/>
      <c r="C53" s="1"/>
      <c r="D53" s="1"/>
      <c r="E53" s="1"/>
      <c r="G53" s="2"/>
    </row>
    <row r="54" spans="1:7">
      <c r="A54" s="1"/>
      <c r="B54" s="1"/>
      <c r="C54" s="1"/>
      <c r="D54" s="1"/>
      <c r="E54" s="1"/>
    </row>
    <row r="55" spans="1:7" ht="15.6">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B44" sqref="B44"/>
    </sheetView>
  </sheetViews>
  <sheetFormatPr baseColWidth="10" defaultRowHeight="14.4"/>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election activeCell="G34" sqref="G34"/>
    </sheetView>
  </sheetViews>
  <sheetFormatPr baseColWidth="10" defaultRowHeight="14.4"/>
  <cols>
    <col min="2" max="4" width="20.6640625" customWidth="1"/>
  </cols>
  <sheetData>
    <row r="22" spans="2:5" ht="26.25" customHeight="1">
      <c r="B22" s="166" t="s">
        <v>109</v>
      </c>
      <c r="C22" s="166"/>
      <c r="D22" s="166"/>
      <c r="E22" s="6"/>
    </row>
    <row r="23" spans="2:5" ht="26.25" customHeight="1">
      <c r="B23" s="167">
        <f>'Totales y gasto'!$E$75</f>
        <v>123076</v>
      </c>
      <c r="C23" s="167"/>
      <c r="D23" s="167"/>
      <c r="E23" s="7"/>
    </row>
    <row r="24" spans="2:5" ht="14.25" customHeight="1">
      <c r="B24" s="3"/>
      <c r="C24" s="3"/>
      <c r="D24" s="3"/>
    </row>
    <row r="25" spans="2:5" ht="25.8">
      <c r="B25" s="4" t="s">
        <v>0</v>
      </c>
      <c r="C25" s="3"/>
      <c r="D25" s="5">
        <f>'Totales y gasto'!$F$75</f>
        <v>58768</v>
      </c>
    </row>
    <row r="26" spans="2:5" ht="25.8">
      <c r="B26" s="4" t="s">
        <v>1</v>
      </c>
      <c r="C26" s="3"/>
      <c r="D26" s="5">
        <f>'Totales y gasto'!$G$75</f>
        <v>64308</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3"/>
  <sheetViews>
    <sheetView showGridLines="0" showRowColHeaders="0" topLeftCell="B6" zoomScaleNormal="100" workbookViewId="0">
      <pane ySplit="7" topLeftCell="A13" activePane="bottomLeft" state="frozen"/>
      <selection activeCell="C25" sqref="C25"/>
      <selection pane="bottomLeft" activeCell="Q31" sqref="Q31"/>
    </sheetView>
  </sheetViews>
  <sheetFormatPr baseColWidth="10" defaultColWidth="11.44140625" defaultRowHeight="13.8"/>
  <cols>
    <col min="1" max="1" width="0" style="14" hidden="1" customWidth="1"/>
    <col min="2" max="2" width="1.44140625" style="14" customWidth="1"/>
    <col min="3" max="3" width="7.33203125" style="14" customWidth="1"/>
    <col min="4" max="4" width="25.88671875" style="14" customWidth="1"/>
    <col min="5" max="5" width="19" style="14" customWidth="1"/>
    <col min="6" max="6" width="20.5546875" style="14" customWidth="1"/>
    <col min="7" max="7" width="19.88671875" style="14" customWidth="1"/>
    <col min="8" max="8" width="24.44140625" style="14" customWidth="1"/>
    <col min="9" max="9" width="9.5546875" style="19" hidden="1" customWidth="1"/>
    <col min="10" max="10" width="7.109375" style="20" hidden="1" customWidth="1"/>
    <col min="11" max="11" width="0" style="14" hidden="1" customWidth="1"/>
    <col min="12" max="14" width="15.88671875" style="14" hidden="1" customWidth="1"/>
    <col min="15" max="15" width="0" style="14" hidden="1" customWidth="1"/>
    <col min="16" max="17" width="11.44140625" style="14"/>
    <col min="18" max="19" width="0" style="14" hidden="1" customWidth="1"/>
    <col min="20" max="16384" width="11.44140625" style="14"/>
  </cols>
  <sheetData>
    <row r="1" spans="1:23" hidden="1"/>
    <row r="2" spans="1:23" hidden="1"/>
    <row r="3" spans="1:23" hidden="1"/>
    <row r="4" spans="1:23" hidden="1"/>
    <row r="5" spans="1:23" hidden="1"/>
    <row r="6" spans="1:23" ht="18">
      <c r="D6" s="170" t="s">
        <v>4</v>
      </c>
      <c r="E6" s="170"/>
      <c r="F6" s="170"/>
      <c r="G6" s="170"/>
      <c r="H6" s="171"/>
      <c r="I6" s="21"/>
      <c r="J6" s="22"/>
    </row>
    <row r="7" spans="1:23" ht="20.100000000000001" customHeight="1">
      <c r="D7" s="172" t="s">
        <v>119</v>
      </c>
      <c r="E7" s="172"/>
      <c r="F7" s="172"/>
      <c r="G7" s="172"/>
      <c r="H7" s="173"/>
      <c r="I7" s="21"/>
      <c r="J7" s="22"/>
    </row>
    <row r="8" spans="1:23" ht="5.25" customHeight="1">
      <c r="D8" s="23"/>
      <c r="E8" s="24"/>
      <c r="F8" s="24"/>
      <c r="G8" s="24"/>
      <c r="H8" s="24"/>
      <c r="I8" s="25"/>
      <c r="J8" s="26"/>
    </row>
    <row r="9" spans="1:23" ht="3" customHeight="1">
      <c r="D9" s="27"/>
      <c r="E9" s="24"/>
      <c r="F9" s="24"/>
      <c r="G9" s="24"/>
      <c r="H9" s="24"/>
      <c r="I9" s="25"/>
      <c r="J9" s="26"/>
    </row>
    <row r="10" spans="1:23" s="28" customFormat="1" ht="24.9" hidden="1" customHeight="1" thickTop="1">
      <c r="D10" s="29"/>
      <c r="E10" s="174" t="s">
        <v>5</v>
      </c>
      <c r="F10" s="175"/>
      <c r="G10" s="176"/>
      <c r="H10" s="30"/>
      <c r="I10" s="31"/>
      <c r="J10" s="32"/>
    </row>
    <row r="11" spans="1:23" s="33" customFormat="1" ht="21.45" customHeight="1">
      <c r="C11" s="169" t="s">
        <v>103</v>
      </c>
      <c r="D11" s="177" t="s">
        <v>125</v>
      </c>
      <c r="E11" s="177" t="s">
        <v>107</v>
      </c>
      <c r="F11" s="177" t="s">
        <v>6</v>
      </c>
      <c r="G11" s="177" t="s">
        <v>7</v>
      </c>
      <c r="H11" s="177" t="s">
        <v>120</v>
      </c>
      <c r="I11" s="34"/>
      <c r="J11" s="35"/>
      <c r="M11" s="36"/>
    </row>
    <row r="12" spans="1:23" s="33" customFormat="1" ht="24.75" customHeight="1">
      <c r="C12" s="169"/>
      <c r="D12" s="177"/>
      <c r="E12" s="177"/>
      <c r="F12" s="177"/>
      <c r="G12" s="177"/>
      <c r="H12" s="177"/>
      <c r="I12" s="34"/>
      <c r="J12" s="35"/>
      <c r="M12" s="36"/>
    </row>
    <row r="13" spans="1:23" s="28" customFormat="1" ht="16.2" customHeight="1">
      <c r="A13" s="37"/>
      <c r="B13" s="37"/>
      <c r="C13" s="120"/>
      <c r="D13" s="120" t="s">
        <v>22</v>
      </c>
      <c r="E13" s="121">
        <v>21647</v>
      </c>
      <c r="F13" s="121">
        <v>10446</v>
      </c>
      <c r="G13" s="121">
        <v>11201</v>
      </c>
      <c r="H13" s="122">
        <v>125428868.29000001</v>
      </c>
      <c r="I13" s="38"/>
      <c r="J13" s="39">
        <f>K13-E13</f>
        <v>0</v>
      </c>
      <c r="K13" s="40">
        <f>SUM(F13:G13)</f>
        <v>21647</v>
      </c>
      <c r="L13" s="41">
        <f>SUM(H14:H21)</f>
        <v>125428868.29000001</v>
      </c>
      <c r="M13" s="42">
        <f>L13-H13</f>
        <v>0</v>
      </c>
      <c r="T13" s="101"/>
      <c r="U13" s="101"/>
      <c r="V13" s="101"/>
      <c r="W13" s="102"/>
    </row>
    <row r="14" spans="1:23" ht="16.2" customHeight="1">
      <c r="A14" s="37"/>
      <c r="B14" s="37"/>
      <c r="C14" s="123">
        <v>4</v>
      </c>
      <c r="D14" s="124" t="s">
        <v>23</v>
      </c>
      <c r="E14" s="125">
        <v>2219</v>
      </c>
      <c r="F14" s="125">
        <v>1011</v>
      </c>
      <c r="G14" s="125">
        <v>1208</v>
      </c>
      <c r="H14" s="126">
        <v>11775198.23</v>
      </c>
      <c r="I14" s="43"/>
      <c r="J14" s="39">
        <f t="shared" ref="J14:J75" si="0">K14-E14</f>
        <v>0</v>
      </c>
      <c r="K14" s="40">
        <f t="shared" ref="K14:K75" si="1">SUM(F14:G14)</f>
        <v>2219</v>
      </c>
      <c r="M14" s="42"/>
      <c r="T14" s="103"/>
      <c r="U14" s="103"/>
      <c r="V14" s="103"/>
      <c r="W14" s="104"/>
    </row>
    <row r="15" spans="1:23" ht="16.2" customHeight="1">
      <c r="A15" s="37"/>
      <c r="B15" s="37"/>
      <c r="C15" s="123">
        <v>11</v>
      </c>
      <c r="D15" s="124" t="s">
        <v>24</v>
      </c>
      <c r="E15" s="125">
        <v>2579</v>
      </c>
      <c r="F15" s="125">
        <v>1247</v>
      </c>
      <c r="G15" s="125">
        <v>1332</v>
      </c>
      <c r="H15" s="126">
        <v>15003063.380000001</v>
      </c>
      <c r="I15" s="43"/>
      <c r="J15" s="39">
        <f t="shared" si="0"/>
        <v>0</v>
      </c>
      <c r="K15" s="40">
        <f t="shared" si="1"/>
        <v>2579</v>
      </c>
      <c r="M15" s="42"/>
      <c r="T15" s="103"/>
      <c r="U15" s="103"/>
      <c r="V15" s="103"/>
      <c r="W15" s="104"/>
    </row>
    <row r="16" spans="1:23" ht="16.2" customHeight="1">
      <c r="A16" s="37"/>
      <c r="B16" s="37"/>
      <c r="C16" s="123">
        <v>14</v>
      </c>
      <c r="D16" s="124" t="s">
        <v>25</v>
      </c>
      <c r="E16" s="125">
        <v>2168</v>
      </c>
      <c r="F16" s="125">
        <v>1031</v>
      </c>
      <c r="G16" s="125">
        <v>1137</v>
      </c>
      <c r="H16" s="126">
        <v>11687718.68</v>
      </c>
      <c r="I16" s="43"/>
      <c r="J16" s="39">
        <f t="shared" si="0"/>
        <v>0</v>
      </c>
      <c r="K16" s="40">
        <f t="shared" si="1"/>
        <v>2168</v>
      </c>
      <c r="M16" s="42"/>
      <c r="T16" s="103"/>
      <c r="U16" s="103"/>
      <c r="V16" s="103"/>
      <c r="W16" s="104"/>
    </row>
    <row r="17" spans="1:23" ht="16.2" customHeight="1">
      <c r="A17" s="37"/>
      <c r="B17" s="37"/>
      <c r="C17" s="123">
        <v>18</v>
      </c>
      <c r="D17" s="124" t="s">
        <v>26</v>
      </c>
      <c r="E17" s="125">
        <v>2260</v>
      </c>
      <c r="F17" s="125">
        <v>1112</v>
      </c>
      <c r="G17" s="125">
        <v>1148</v>
      </c>
      <c r="H17" s="126">
        <v>13066677.279999999</v>
      </c>
      <c r="I17" s="43"/>
      <c r="J17" s="39">
        <f t="shared" si="0"/>
        <v>0</v>
      </c>
      <c r="K17" s="40">
        <f t="shared" si="1"/>
        <v>2260</v>
      </c>
      <c r="M17" s="42"/>
      <c r="T17" s="103"/>
      <c r="U17" s="103"/>
      <c r="V17" s="103"/>
      <c r="W17" s="104"/>
    </row>
    <row r="18" spans="1:23" ht="16.2" customHeight="1">
      <c r="A18" s="37"/>
      <c r="B18" s="37"/>
      <c r="C18" s="123">
        <v>21</v>
      </c>
      <c r="D18" s="124" t="s">
        <v>27</v>
      </c>
      <c r="E18" s="125">
        <v>1482</v>
      </c>
      <c r="F18" s="125">
        <v>738</v>
      </c>
      <c r="G18" s="125">
        <v>744</v>
      </c>
      <c r="H18" s="126">
        <v>8175201.1799999997</v>
      </c>
      <c r="I18" s="43"/>
      <c r="J18" s="39">
        <f t="shared" si="0"/>
        <v>0</v>
      </c>
      <c r="K18" s="40">
        <f t="shared" si="1"/>
        <v>1482</v>
      </c>
      <c r="M18" s="42"/>
      <c r="T18" s="103"/>
      <c r="U18" s="103"/>
      <c r="V18" s="103"/>
      <c r="W18" s="104"/>
    </row>
    <row r="19" spans="1:23" ht="16.2" customHeight="1">
      <c r="A19" s="37"/>
      <c r="B19" s="37"/>
      <c r="C19" s="123">
        <v>23</v>
      </c>
      <c r="D19" s="124" t="s">
        <v>28</v>
      </c>
      <c r="E19" s="125">
        <v>1576</v>
      </c>
      <c r="F19" s="125">
        <v>768</v>
      </c>
      <c r="G19" s="125">
        <v>808</v>
      </c>
      <c r="H19" s="126">
        <v>8530175.4600000009</v>
      </c>
      <c r="I19" s="43"/>
      <c r="J19" s="39">
        <f t="shared" si="0"/>
        <v>0</v>
      </c>
      <c r="K19" s="40">
        <f t="shared" si="1"/>
        <v>1576</v>
      </c>
      <c r="M19" s="42"/>
      <c r="S19" s="44"/>
      <c r="T19" s="103"/>
      <c r="U19" s="103"/>
      <c r="V19" s="103"/>
      <c r="W19" s="104"/>
    </row>
    <row r="20" spans="1:23" ht="16.2" customHeight="1">
      <c r="A20" s="37"/>
      <c r="B20" s="37"/>
      <c r="C20" s="123">
        <v>29</v>
      </c>
      <c r="D20" s="124" t="s">
        <v>29</v>
      </c>
      <c r="E20" s="125">
        <v>3906</v>
      </c>
      <c r="F20" s="125">
        <v>1882</v>
      </c>
      <c r="G20" s="125">
        <v>2024</v>
      </c>
      <c r="H20" s="126">
        <v>23974639.239999998</v>
      </c>
      <c r="I20" s="43"/>
      <c r="J20" s="39">
        <f t="shared" si="0"/>
        <v>0</v>
      </c>
      <c r="K20" s="40">
        <f t="shared" si="1"/>
        <v>3906</v>
      </c>
      <c r="M20" s="42"/>
      <c r="T20" s="103"/>
      <c r="U20" s="103"/>
      <c r="V20" s="103"/>
      <c r="W20" s="104"/>
    </row>
    <row r="21" spans="1:23" ht="16.2" customHeight="1">
      <c r="A21" s="37"/>
      <c r="B21" s="37"/>
      <c r="C21" s="123">
        <v>41</v>
      </c>
      <c r="D21" s="124" t="s">
        <v>30</v>
      </c>
      <c r="E21" s="125">
        <v>5457</v>
      </c>
      <c r="F21" s="125">
        <v>2657</v>
      </c>
      <c r="G21" s="125">
        <v>2800</v>
      </c>
      <c r="H21" s="126">
        <v>33216194.84</v>
      </c>
      <c r="I21" s="43"/>
      <c r="J21" s="39">
        <f t="shared" si="0"/>
        <v>0</v>
      </c>
      <c r="K21" s="40">
        <f t="shared" si="1"/>
        <v>5457</v>
      </c>
      <c r="M21" s="42"/>
      <c r="T21" s="103"/>
      <c r="U21" s="103"/>
      <c r="V21" s="103"/>
      <c r="W21" s="104"/>
    </row>
    <row r="22" spans="1:23" s="28" customFormat="1" ht="16.2" customHeight="1">
      <c r="A22" s="37"/>
      <c r="B22" s="37"/>
      <c r="C22" s="127"/>
      <c r="D22" s="120" t="s">
        <v>31</v>
      </c>
      <c r="E22" s="121">
        <v>3178</v>
      </c>
      <c r="F22" s="121">
        <v>1439</v>
      </c>
      <c r="G22" s="121">
        <v>1739</v>
      </c>
      <c r="H22" s="122">
        <v>22897810.260000002</v>
      </c>
      <c r="I22" s="38"/>
      <c r="J22" s="39">
        <f t="shared" si="0"/>
        <v>0</v>
      </c>
      <c r="K22" s="40">
        <f t="shared" si="1"/>
        <v>3178</v>
      </c>
      <c r="L22" s="41">
        <f>SUM(H23:H25)</f>
        <v>22897810.260000002</v>
      </c>
      <c r="M22" s="42">
        <f t="shared" ref="M22:M75" si="2">L22-H22</f>
        <v>0</v>
      </c>
      <c r="T22" s="101"/>
      <c r="U22" s="101"/>
      <c r="V22" s="101"/>
      <c r="W22" s="102"/>
    </row>
    <row r="23" spans="1:23" ht="16.2" customHeight="1">
      <c r="A23" s="37"/>
      <c r="B23" s="37"/>
      <c r="C23" s="128">
        <v>22</v>
      </c>
      <c r="D23" s="124" t="s">
        <v>32</v>
      </c>
      <c r="E23" s="125">
        <v>568</v>
      </c>
      <c r="F23" s="125">
        <v>255</v>
      </c>
      <c r="G23" s="125">
        <v>313</v>
      </c>
      <c r="H23" s="126">
        <v>3805093.29</v>
      </c>
      <c r="I23" s="43"/>
      <c r="J23" s="39">
        <f t="shared" si="0"/>
        <v>0</v>
      </c>
      <c r="K23" s="40">
        <f t="shared" si="1"/>
        <v>568</v>
      </c>
      <c r="M23" s="42"/>
      <c r="T23" s="103"/>
      <c r="U23" s="103"/>
      <c r="V23" s="103"/>
      <c r="W23" s="104"/>
    </row>
    <row r="24" spans="1:23" ht="16.2" customHeight="1">
      <c r="A24" s="37"/>
      <c r="B24" s="37"/>
      <c r="C24" s="128">
        <v>44</v>
      </c>
      <c r="D24" s="124" t="s">
        <v>33</v>
      </c>
      <c r="E24" s="125">
        <v>353</v>
      </c>
      <c r="F24" s="125">
        <v>152</v>
      </c>
      <c r="G24" s="125">
        <v>201</v>
      </c>
      <c r="H24" s="126">
        <v>2464819.83</v>
      </c>
      <c r="I24" s="43"/>
      <c r="J24" s="39">
        <f t="shared" si="0"/>
        <v>0</v>
      </c>
      <c r="K24" s="40">
        <f t="shared" si="1"/>
        <v>353</v>
      </c>
      <c r="M24" s="42"/>
      <c r="T24" s="103"/>
      <c r="U24" s="103"/>
      <c r="V24" s="103"/>
      <c r="W24" s="104"/>
    </row>
    <row r="25" spans="1:23" ht="16.2" customHeight="1">
      <c r="A25" s="37"/>
      <c r="B25" s="37"/>
      <c r="C25" s="128">
        <v>50</v>
      </c>
      <c r="D25" s="124" t="s">
        <v>34</v>
      </c>
      <c r="E25" s="125">
        <v>2257</v>
      </c>
      <c r="F25" s="125">
        <v>1032</v>
      </c>
      <c r="G25" s="125">
        <v>1225</v>
      </c>
      <c r="H25" s="126">
        <v>16627897.140000001</v>
      </c>
      <c r="I25" s="43"/>
      <c r="J25" s="39">
        <f t="shared" si="0"/>
        <v>0</v>
      </c>
      <c r="K25" s="40">
        <f t="shared" si="1"/>
        <v>2257</v>
      </c>
      <c r="M25" s="42"/>
      <c r="T25" s="103"/>
      <c r="U25" s="103"/>
      <c r="V25" s="103"/>
      <c r="W25" s="104"/>
    </row>
    <row r="26" spans="1:23" s="28" customFormat="1" ht="16.2" customHeight="1">
      <c r="A26" s="37"/>
      <c r="B26" s="37"/>
      <c r="C26" s="127">
        <v>33</v>
      </c>
      <c r="D26" s="120" t="s">
        <v>35</v>
      </c>
      <c r="E26" s="121">
        <v>1746</v>
      </c>
      <c r="F26" s="121">
        <v>857</v>
      </c>
      <c r="G26" s="121">
        <v>889</v>
      </c>
      <c r="H26" s="122">
        <v>12242727.189999999</v>
      </c>
      <c r="I26" s="38"/>
      <c r="J26" s="39">
        <f t="shared" si="0"/>
        <v>0</v>
      </c>
      <c r="K26" s="40">
        <f t="shared" si="1"/>
        <v>1746</v>
      </c>
      <c r="L26" s="41">
        <f>SUM(H26)</f>
        <v>12242727.189999999</v>
      </c>
      <c r="M26" s="42">
        <f t="shared" si="2"/>
        <v>0</v>
      </c>
      <c r="T26" s="101"/>
      <c r="U26" s="101"/>
      <c r="V26" s="101"/>
      <c r="W26" s="102"/>
    </row>
    <row r="27" spans="1:23" s="28" customFormat="1" ht="16.2" customHeight="1">
      <c r="A27" s="37"/>
      <c r="B27" s="37"/>
      <c r="C27" s="127">
        <v>7</v>
      </c>
      <c r="D27" s="120" t="s">
        <v>36</v>
      </c>
      <c r="E27" s="121">
        <v>3329</v>
      </c>
      <c r="F27" s="121">
        <v>1617</v>
      </c>
      <c r="G27" s="121">
        <v>1712</v>
      </c>
      <c r="H27" s="122">
        <v>22295981.43</v>
      </c>
      <c r="I27" s="38"/>
      <c r="J27" s="39">
        <f t="shared" si="0"/>
        <v>0</v>
      </c>
      <c r="K27" s="40">
        <f t="shared" si="1"/>
        <v>3329</v>
      </c>
      <c r="L27" s="41">
        <f>SUM(H27)</f>
        <v>22295981.43</v>
      </c>
      <c r="M27" s="42">
        <f t="shared" si="2"/>
        <v>0</v>
      </c>
      <c r="T27" s="101"/>
      <c r="U27" s="101"/>
      <c r="V27" s="101"/>
      <c r="W27" s="102"/>
    </row>
    <row r="28" spans="1:23" s="28" customFormat="1" ht="16.2" customHeight="1">
      <c r="A28" s="37"/>
      <c r="B28" s="37"/>
      <c r="C28" s="127"/>
      <c r="D28" s="120" t="s">
        <v>37</v>
      </c>
      <c r="E28" s="121">
        <v>4356</v>
      </c>
      <c r="F28" s="121">
        <v>2082</v>
      </c>
      <c r="G28" s="121">
        <v>2274</v>
      </c>
      <c r="H28" s="122">
        <v>25879131.379999999</v>
      </c>
      <c r="I28" s="38"/>
      <c r="J28" s="39">
        <f t="shared" si="0"/>
        <v>0</v>
      </c>
      <c r="K28" s="40">
        <f t="shared" si="1"/>
        <v>4356</v>
      </c>
      <c r="L28" s="41">
        <f>SUM(H29:H30)</f>
        <v>25879131.380000003</v>
      </c>
      <c r="M28" s="42">
        <f t="shared" si="2"/>
        <v>0</v>
      </c>
      <c r="T28" s="101"/>
      <c r="U28" s="101"/>
      <c r="V28" s="101"/>
      <c r="W28" s="102"/>
    </row>
    <row r="29" spans="1:23" ht="16.2" customHeight="1">
      <c r="A29" s="37"/>
      <c r="B29" s="37"/>
      <c r="C29" s="128">
        <v>35</v>
      </c>
      <c r="D29" s="124" t="s">
        <v>38</v>
      </c>
      <c r="E29" s="125">
        <v>2357</v>
      </c>
      <c r="F29" s="125">
        <v>1110</v>
      </c>
      <c r="G29" s="125">
        <v>1247</v>
      </c>
      <c r="H29" s="126">
        <v>14105440.57</v>
      </c>
      <c r="I29" s="43"/>
      <c r="J29" s="39">
        <f t="shared" si="0"/>
        <v>0</v>
      </c>
      <c r="K29" s="40">
        <f t="shared" si="1"/>
        <v>2357</v>
      </c>
      <c r="M29" s="42"/>
      <c r="T29" s="103"/>
      <c r="U29" s="103"/>
      <c r="V29" s="103"/>
      <c r="W29" s="104"/>
    </row>
    <row r="30" spans="1:23" ht="16.2" customHeight="1">
      <c r="A30" s="37"/>
      <c r="B30" s="37"/>
      <c r="C30" s="128">
        <v>38</v>
      </c>
      <c r="D30" s="124" t="s">
        <v>39</v>
      </c>
      <c r="E30" s="125">
        <v>1999</v>
      </c>
      <c r="F30" s="125">
        <v>972</v>
      </c>
      <c r="G30" s="125">
        <v>1027</v>
      </c>
      <c r="H30" s="126">
        <v>11773690.810000001</v>
      </c>
      <c r="I30" s="43"/>
      <c r="J30" s="39">
        <f t="shared" si="0"/>
        <v>0</v>
      </c>
      <c r="K30" s="40">
        <f t="shared" si="1"/>
        <v>1999</v>
      </c>
      <c r="M30" s="42"/>
      <c r="T30" s="103"/>
      <c r="U30" s="103"/>
      <c r="V30" s="103"/>
      <c r="W30" s="104"/>
    </row>
    <row r="31" spans="1:23" s="28" customFormat="1" ht="16.2" customHeight="1">
      <c r="A31" s="37"/>
      <c r="B31" s="37"/>
      <c r="C31" s="127">
        <v>39</v>
      </c>
      <c r="D31" s="120" t="s">
        <v>40</v>
      </c>
      <c r="E31" s="121">
        <v>1174</v>
      </c>
      <c r="F31" s="121">
        <v>556</v>
      </c>
      <c r="G31" s="121">
        <v>618</v>
      </c>
      <c r="H31" s="122">
        <v>8557401.5500000007</v>
      </c>
      <c r="I31" s="38"/>
      <c r="J31" s="39">
        <f t="shared" si="0"/>
        <v>0</v>
      </c>
      <c r="K31" s="40">
        <f t="shared" si="1"/>
        <v>1174</v>
      </c>
      <c r="L31" s="41">
        <f>SUM(H31)</f>
        <v>8557401.5500000007</v>
      </c>
      <c r="M31" s="42">
        <f t="shared" si="2"/>
        <v>0</v>
      </c>
      <c r="T31" s="101"/>
      <c r="U31" s="101"/>
      <c r="V31" s="101"/>
      <c r="W31" s="102"/>
    </row>
    <row r="32" spans="1:23" s="28" customFormat="1" ht="16.2" customHeight="1">
      <c r="A32" s="37"/>
      <c r="B32" s="37"/>
      <c r="C32" s="127"/>
      <c r="D32" s="120" t="s">
        <v>41</v>
      </c>
      <c r="E32" s="121">
        <v>4877</v>
      </c>
      <c r="F32" s="121">
        <v>2326</v>
      </c>
      <c r="G32" s="121">
        <v>2551</v>
      </c>
      <c r="H32" s="122">
        <v>31870668.18</v>
      </c>
      <c r="I32" s="38"/>
      <c r="J32" s="39">
        <f t="shared" si="0"/>
        <v>0</v>
      </c>
      <c r="K32" s="40">
        <f t="shared" si="1"/>
        <v>4877</v>
      </c>
      <c r="L32" s="41">
        <f>SUM(H33:H41)</f>
        <v>31870668.18</v>
      </c>
      <c r="M32" s="42">
        <f t="shared" si="2"/>
        <v>0</v>
      </c>
      <c r="T32" s="101"/>
      <c r="U32" s="101"/>
      <c r="V32" s="101"/>
      <c r="W32" s="102"/>
    </row>
    <row r="33" spans="1:23" ht="16.2" customHeight="1">
      <c r="A33" s="37"/>
      <c r="B33" s="37"/>
      <c r="C33" s="129">
        <v>5</v>
      </c>
      <c r="D33" s="130" t="s">
        <v>42</v>
      </c>
      <c r="E33" s="125">
        <v>299</v>
      </c>
      <c r="F33" s="125">
        <v>138</v>
      </c>
      <c r="G33" s="125">
        <v>161</v>
      </c>
      <c r="H33" s="126">
        <v>1726559.57</v>
      </c>
      <c r="I33" s="43"/>
      <c r="J33" s="39">
        <f t="shared" si="0"/>
        <v>0</v>
      </c>
      <c r="K33" s="40">
        <f t="shared" si="1"/>
        <v>299</v>
      </c>
      <c r="M33" s="42"/>
      <c r="T33" s="103"/>
      <c r="U33" s="103"/>
      <c r="V33" s="103"/>
      <c r="W33" s="104"/>
    </row>
    <row r="34" spans="1:23" ht="16.2" customHeight="1">
      <c r="A34" s="37"/>
      <c r="B34" s="37"/>
      <c r="C34" s="129">
        <v>9</v>
      </c>
      <c r="D34" s="130" t="s">
        <v>43</v>
      </c>
      <c r="E34" s="125">
        <v>810</v>
      </c>
      <c r="F34" s="125">
        <v>379</v>
      </c>
      <c r="G34" s="125">
        <v>431</v>
      </c>
      <c r="H34" s="126">
        <v>5860261.7599999998</v>
      </c>
      <c r="I34" s="43"/>
      <c r="J34" s="39">
        <f t="shared" si="0"/>
        <v>0</v>
      </c>
      <c r="K34" s="40">
        <f t="shared" si="1"/>
        <v>810</v>
      </c>
      <c r="M34" s="42"/>
      <c r="T34" s="103"/>
      <c r="U34" s="103"/>
      <c r="V34" s="103"/>
      <c r="W34" s="104"/>
    </row>
    <row r="35" spans="1:23" ht="16.2" customHeight="1">
      <c r="A35" s="37"/>
      <c r="B35" s="37"/>
      <c r="C35" s="129">
        <v>24</v>
      </c>
      <c r="D35" s="124" t="s">
        <v>44</v>
      </c>
      <c r="E35" s="125">
        <v>801</v>
      </c>
      <c r="F35" s="125">
        <v>385</v>
      </c>
      <c r="G35" s="125">
        <v>416</v>
      </c>
      <c r="H35" s="126">
        <v>5070176.0999999996</v>
      </c>
      <c r="I35" s="43"/>
      <c r="J35" s="39">
        <f t="shared" si="0"/>
        <v>0</v>
      </c>
      <c r="K35" s="40">
        <f t="shared" si="1"/>
        <v>801</v>
      </c>
      <c r="M35" s="42"/>
      <c r="T35" s="103"/>
      <c r="U35" s="103"/>
      <c r="V35" s="103"/>
      <c r="W35" s="104"/>
    </row>
    <row r="36" spans="1:23" ht="16.2" customHeight="1">
      <c r="A36" s="37"/>
      <c r="B36" s="37"/>
      <c r="C36" s="129">
        <v>34</v>
      </c>
      <c r="D36" s="124" t="s">
        <v>45</v>
      </c>
      <c r="E36" s="125">
        <v>386</v>
      </c>
      <c r="F36" s="125">
        <v>179</v>
      </c>
      <c r="G36" s="125">
        <v>207</v>
      </c>
      <c r="H36" s="126">
        <v>2282884.38</v>
      </c>
      <c r="I36" s="43"/>
      <c r="J36" s="39">
        <f t="shared" si="0"/>
        <v>0</v>
      </c>
      <c r="K36" s="40">
        <f t="shared" si="1"/>
        <v>386</v>
      </c>
      <c r="M36" s="42"/>
      <c r="T36" s="103"/>
      <c r="U36" s="103"/>
      <c r="V36" s="103"/>
      <c r="W36" s="104"/>
    </row>
    <row r="37" spans="1:23" ht="16.2" customHeight="1">
      <c r="A37" s="37"/>
      <c r="B37" s="37"/>
      <c r="C37" s="129">
        <v>37</v>
      </c>
      <c r="D37" s="124" t="s">
        <v>46</v>
      </c>
      <c r="E37" s="125">
        <v>580</v>
      </c>
      <c r="F37" s="125">
        <v>286</v>
      </c>
      <c r="G37" s="125">
        <v>294</v>
      </c>
      <c r="H37" s="126">
        <v>3813157.9</v>
      </c>
      <c r="I37" s="43"/>
      <c r="J37" s="39">
        <f t="shared" si="0"/>
        <v>0</v>
      </c>
      <c r="K37" s="40">
        <f t="shared" si="1"/>
        <v>580</v>
      </c>
      <c r="M37" s="42"/>
      <c r="T37" s="103"/>
      <c r="U37" s="103"/>
      <c r="V37" s="103"/>
      <c r="W37" s="104"/>
    </row>
    <row r="38" spans="1:23" ht="16.2" customHeight="1">
      <c r="A38" s="37"/>
      <c r="B38" s="37"/>
      <c r="C38" s="129">
        <v>40</v>
      </c>
      <c r="D38" s="124" t="s">
        <v>47</v>
      </c>
      <c r="E38" s="125">
        <v>406</v>
      </c>
      <c r="F38" s="125">
        <v>197</v>
      </c>
      <c r="G38" s="125">
        <v>209</v>
      </c>
      <c r="H38" s="126">
        <v>2484235.7799999998</v>
      </c>
      <c r="I38" s="43"/>
      <c r="J38" s="39">
        <f t="shared" si="0"/>
        <v>0</v>
      </c>
      <c r="K38" s="40">
        <f t="shared" si="1"/>
        <v>406</v>
      </c>
      <c r="M38" s="42"/>
      <c r="R38" s="44"/>
      <c r="T38" s="103"/>
      <c r="U38" s="103"/>
      <c r="V38" s="103"/>
      <c r="W38" s="104"/>
    </row>
    <row r="39" spans="1:23" ht="16.2" customHeight="1">
      <c r="A39" s="37"/>
      <c r="B39" s="37"/>
      <c r="C39" s="129">
        <v>42</v>
      </c>
      <c r="D39" s="124" t="s">
        <v>48</v>
      </c>
      <c r="E39" s="125">
        <v>195</v>
      </c>
      <c r="F39" s="125">
        <v>88</v>
      </c>
      <c r="G39" s="125">
        <v>107</v>
      </c>
      <c r="H39" s="126">
        <v>1374444.45</v>
      </c>
      <c r="I39" s="43"/>
      <c r="J39" s="39">
        <f t="shared" si="0"/>
        <v>0</v>
      </c>
      <c r="K39" s="40">
        <f t="shared" si="1"/>
        <v>195</v>
      </c>
      <c r="M39" s="42"/>
      <c r="T39" s="103"/>
      <c r="U39" s="103"/>
      <c r="V39" s="103"/>
      <c r="W39" s="104"/>
    </row>
    <row r="40" spans="1:23" ht="16.2" customHeight="1">
      <c r="A40" s="37"/>
      <c r="B40" s="37"/>
      <c r="C40" s="129">
        <v>47</v>
      </c>
      <c r="D40" s="124" t="s">
        <v>49</v>
      </c>
      <c r="E40" s="125">
        <v>1146</v>
      </c>
      <c r="F40" s="125">
        <v>541</v>
      </c>
      <c r="G40" s="125">
        <v>605</v>
      </c>
      <c r="H40" s="126">
        <v>7712799.9100000001</v>
      </c>
      <c r="I40" s="43"/>
      <c r="J40" s="39">
        <f t="shared" si="0"/>
        <v>0</v>
      </c>
      <c r="K40" s="40">
        <f t="shared" si="1"/>
        <v>1146</v>
      </c>
      <c r="M40" s="42"/>
      <c r="T40" s="103"/>
      <c r="U40" s="103"/>
      <c r="V40" s="103"/>
      <c r="W40" s="104"/>
    </row>
    <row r="41" spans="1:23" ht="16.2" customHeight="1">
      <c r="A41" s="37"/>
      <c r="B41" s="37"/>
      <c r="C41" s="129">
        <v>49</v>
      </c>
      <c r="D41" s="124" t="s">
        <v>50</v>
      </c>
      <c r="E41" s="125">
        <v>254</v>
      </c>
      <c r="F41" s="125">
        <v>133</v>
      </c>
      <c r="G41" s="125">
        <v>121</v>
      </c>
      <c r="H41" s="126">
        <v>1546148.33</v>
      </c>
      <c r="I41" s="43"/>
      <c r="J41" s="39">
        <f t="shared" si="0"/>
        <v>0</v>
      </c>
      <c r="K41" s="40">
        <f t="shared" si="1"/>
        <v>254</v>
      </c>
      <c r="M41" s="42"/>
      <c r="T41" s="103"/>
      <c r="U41" s="103"/>
      <c r="V41" s="103"/>
      <c r="W41" s="104"/>
    </row>
    <row r="42" spans="1:23" s="28" customFormat="1" ht="16.2" customHeight="1">
      <c r="A42" s="37"/>
      <c r="B42" s="37"/>
      <c r="C42" s="131"/>
      <c r="D42" s="120" t="s">
        <v>100</v>
      </c>
      <c r="E42" s="121">
        <v>5121</v>
      </c>
      <c r="F42" s="121">
        <v>2274</v>
      </c>
      <c r="G42" s="121">
        <v>2847</v>
      </c>
      <c r="H42" s="122">
        <v>31787661.25</v>
      </c>
      <c r="I42" s="38"/>
      <c r="J42" s="39">
        <f t="shared" si="0"/>
        <v>0</v>
      </c>
      <c r="K42" s="40">
        <f t="shared" si="1"/>
        <v>5121</v>
      </c>
      <c r="L42" s="41">
        <f>SUM(H43:H47)</f>
        <v>31787661.25</v>
      </c>
      <c r="M42" s="42">
        <f t="shared" si="2"/>
        <v>0</v>
      </c>
      <c r="T42" s="101"/>
      <c r="U42" s="101"/>
      <c r="V42" s="101"/>
      <c r="W42" s="102"/>
    </row>
    <row r="43" spans="1:23" ht="16.2" customHeight="1">
      <c r="A43" s="37"/>
      <c r="B43" s="37"/>
      <c r="C43" s="129">
        <v>2</v>
      </c>
      <c r="D43" s="124" t="s">
        <v>52</v>
      </c>
      <c r="E43" s="125">
        <v>981</v>
      </c>
      <c r="F43" s="125">
        <v>421</v>
      </c>
      <c r="G43" s="125">
        <v>560</v>
      </c>
      <c r="H43" s="126">
        <v>5937267.6699999999</v>
      </c>
      <c r="I43" s="43"/>
      <c r="J43" s="39">
        <f t="shared" si="0"/>
        <v>0</v>
      </c>
      <c r="K43" s="40">
        <f t="shared" si="1"/>
        <v>981</v>
      </c>
      <c r="M43" s="42"/>
      <c r="T43" s="103"/>
      <c r="U43" s="103"/>
      <c r="V43" s="103"/>
      <c r="W43" s="104"/>
    </row>
    <row r="44" spans="1:23" ht="16.2" customHeight="1">
      <c r="A44" s="37"/>
      <c r="B44" s="37"/>
      <c r="C44" s="129">
        <v>13</v>
      </c>
      <c r="D44" s="124" t="s">
        <v>53</v>
      </c>
      <c r="E44" s="125">
        <v>1179</v>
      </c>
      <c r="F44" s="125">
        <v>532</v>
      </c>
      <c r="G44" s="125">
        <v>647</v>
      </c>
      <c r="H44" s="126">
        <v>7265964.1600000001</v>
      </c>
      <c r="I44" s="43"/>
      <c r="J44" s="39">
        <f t="shared" si="0"/>
        <v>0</v>
      </c>
      <c r="K44" s="40">
        <f t="shared" si="1"/>
        <v>1179</v>
      </c>
      <c r="M44" s="42"/>
      <c r="T44" s="103"/>
      <c r="U44" s="103"/>
      <c r="V44" s="103"/>
      <c r="W44" s="104"/>
    </row>
    <row r="45" spans="1:23" ht="16.2" customHeight="1">
      <c r="A45" s="37"/>
      <c r="B45" s="37"/>
      <c r="C45" s="129">
        <v>16</v>
      </c>
      <c r="D45" s="124" t="s">
        <v>54</v>
      </c>
      <c r="E45" s="125">
        <v>443</v>
      </c>
      <c r="F45" s="125">
        <v>201</v>
      </c>
      <c r="G45" s="125">
        <v>242</v>
      </c>
      <c r="H45" s="126">
        <v>2805690.47</v>
      </c>
      <c r="I45" s="43"/>
      <c r="J45" s="39">
        <f t="shared" si="0"/>
        <v>0</v>
      </c>
      <c r="K45" s="40">
        <f t="shared" si="1"/>
        <v>443</v>
      </c>
      <c r="M45" s="42"/>
      <c r="T45" s="103"/>
      <c r="U45" s="103"/>
      <c r="V45" s="103"/>
      <c r="W45" s="104"/>
    </row>
    <row r="46" spans="1:23" ht="16.2" customHeight="1">
      <c r="A46" s="37"/>
      <c r="B46" s="37"/>
      <c r="C46" s="129">
        <v>19</v>
      </c>
      <c r="D46" s="124" t="s">
        <v>55</v>
      </c>
      <c r="E46" s="125">
        <v>712</v>
      </c>
      <c r="F46" s="125">
        <v>326</v>
      </c>
      <c r="G46" s="125">
        <v>386</v>
      </c>
      <c r="H46" s="126">
        <v>4765245.07</v>
      </c>
      <c r="I46" s="43"/>
      <c r="J46" s="39">
        <f t="shared" si="0"/>
        <v>0</v>
      </c>
      <c r="K46" s="40">
        <f t="shared" si="1"/>
        <v>712</v>
      </c>
      <c r="M46" s="42"/>
      <c r="T46" s="103"/>
      <c r="U46" s="103"/>
      <c r="V46" s="103"/>
      <c r="W46" s="104"/>
    </row>
    <row r="47" spans="1:23" ht="16.2" customHeight="1">
      <c r="A47" s="37"/>
      <c r="B47" s="37"/>
      <c r="C47" s="129">
        <v>45</v>
      </c>
      <c r="D47" s="124" t="s">
        <v>56</v>
      </c>
      <c r="E47" s="125">
        <v>1806</v>
      </c>
      <c r="F47" s="125">
        <v>794</v>
      </c>
      <c r="G47" s="125">
        <v>1012</v>
      </c>
      <c r="H47" s="126">
        <v>11013493.880000001</v>
      </c>
      <c r="I47" s="43"/>
      <c r="J47" s="39">
        <f t="shared" si="0"/>
        <v>0</v>
      </c>
      <c r="K47" s="40">
        <f t="shared" si="1"/>
        <v>1806</v>
      </c>
      <c r="M47" s="42"/>
      <c r="T47" s="103"/>
      <c r="U47" s="103"/>
      <c r="V47" s="103"/>
      <c r="W47" s="104"/>
    </row>
    <row r="48" spans="1:23" s="28" customFormat="1" ht="16.2" customHeight="1">
      <c r="A48" s="37"/>
      <c r="B48" s="37"/>
      <c r="C48" s="131"/>
      <c r="D48" s="120" t="s">
        <v>57</v>
      </c>
      <c r="E48" s="121">
        <v>21716</v>
      </c>
      <c r="F48" s="121">
        <v>10168</v>
      </c>
      <c r="G48" s="121">
        <v>11548</v>
      </c>
      <c r="H48" s="122">
        <v>160125087.41</v>
      </c>
      <c r="I48" s="38"/>
      <c r="J48" s="39">
        <f t="shared" si="0"/>
        <v>0</v>
      </c>
      <c r="K48" s="40">
        <f t="shared" si="1"/>
        <v>21716</v>
      </c>
      <c r="L48" s="41">
        <f>SUM(H49:H52)</f>
        <v>160125087.41000003</v>
      </c>
      <c r="M48" s="42">
        <f t="shared" si="2"/>
        <v>0</v>
      </c>
      <c r="T48" s="101"/>
      <c r="U48" s="101"/>
      <c r="V48" s="101"/>
      <c r="W48" s="102"/>
    </row>
    <row r="49" spans="1:23" ht="16.2" customHeight="1">
      <c r="A49" s="37"/>
      <c r="B49" s="37"/>
      <c r="C49" s="129">
        <v>8</v>
      </c>
      <c r="D49" s="124" t="s">
        <v>58</v>
      </c>
      <c r="E49" s="125">
        <v>16179</v>
      </c>
      <c r="F49" s="125">
        <v>7707</v>
      </c>
      <c r="G49" s="125">
        <v>8472</v>
      </c>
      <c r="H49" s="126">
        <v>123577652.65000001</v>
      </c>
      <c r="I49" s="43"/>
      <c r="J49" s="39">
        <f t="shared" si="0"/>
        <v>0</v>
      </c>
      <c r="K49" s="40">
        <f t="shared" si="1"/>
        <v>16179</v>
      </c>
      <c r="M49" s="42"/>
      <c r="T49" s="103"/>
      <c r="U49" s="103"/>
      <c r="V49" s="103"/>
      <c r="W49" s="104"/>
    </row>
    <row r="50" spans="1:23" ht="16.2" customHeight="1">
      <c r="A50" s="37"/>
      <c r="B50" s="37"/>
      <c r="C50" s="129">
        <v>17</v>
      </c>
      <c r="D50" s="124" t="s">
        <v>110</v>
      </c>
      <c r="E50" s="125">
        <v>2101</v>
      </c>
      <c r="F50" s="125">
        <v>927</v>
      </c>
      <c r="G50" s="125">
        <v>1174</v>
      </c>
      <c r="H50" s="126">
        <v>14076337.77</v>
      </c>
      <c r="I50" s="43"/>
      <c r="J50" s="39">
        <f t="shared" si="0"/>
        <v>0</v>
      </c>
      <c r="K50" s="40">
        <f t="shared" si="1"/>
        <v>2101</v>
      </c>
      <c r="M50" s="42"/>
      <c r="T50" s="103"/>
      <c r="U50" s="103"/>
      <c r="V50" s="103"/>
      <c r="W50" s="104"/>
    </row>
    <row r="51" spans="1:23" ht="16.2" customHeight="1">
      <c r="A51" s="37"/>
      <c r="B51" s="37"/>
      <c r="C51" s="129">
        <v>25</v>
      </c>
      <c r="D51" s="124" t="s">
        <v>111</v>
      </c>
      <c r="E51" s="125">
        <v>1265</v>
      </c>
      <c r="F51" s="125">
        <v>555</v>
      </c>
      <c r="G51" s="125">
        <v>710</v>
      </c>
      <c r="H51" s="126">
        <v>8014784.75</v>
      </c>
      <c r="I51" s="43"/>
      <c r="J51" s="39">
        <f t="shared" si="0"/>
        <v>0</v>
      </c>
      <c r="K51" s="40">
        <f t="shared" si="1"/>
        <v>1265</v>
      </c>
      <c r="M51" s="42"/>
      <c r="T51" s="103"/>
      <c r="U51" s="103"/>
      <c r="V51" s="103"/>
      <c r="W51" s="104"/>
    </row>
    <row r="52" spans="1:23" ht="16.2" customHeight="1">
      <c r="A52" s="37"/>
      <c r="B52" s="37"/>
      <c r="C52" s="129">
        <v>43</v>
      </c>
      <c r="D52" s="124" t="s">
        <v>59</v>
      </c>
      <c r="E52" s="125">
        <v>2171</v>
      </c>
      <c r="F52" s="125">
        <v>979</v>
      </c>
      <c r="G52" s="125">
        <v>1192</v>
      </c>
      <c r="H52" s="126">
        <v>14456312.24</v>
      </c>
      <c r="I52" s="43"/>
      <c r="J52" s="39">
        <f t="shared" si="0"/>
        <v>0</v>
      </c>
      <c r="K52" s="40">
        <f t="shared" si="1"/>
        <v>2171</v>
      </c>
      <c r="M52" s="42"/>
      <c r="T52" s="103"/>
      <c r="U52" s="103"/>
      <c r="V52" s="103"/>
      <c r="W52" s="104"/>
    </row>
    <row r="53" spans="1:23" s="28" customFormat="1" ht="16.2" customHeight="1">
      <c r="A53" s="37"/>
      <c r="B53" s="37"/>
      <c r="C53" s="131"/>
      <c r="D53" s="120" t="s">
        <v>60</v>
      </c>
      <c r="E53" s="121">
        <v>2755</v>
      </c>
      <c r="F53" s="121">
        <v>1330</v>
      </c>
      <c r="G53" s="121">
        <v>1425</v>
      </c>
      <c r="H53" s="122">
        <v>15389837.33</v>
      </c>
      <c r="I53" s="38"/>
      <c r="J53" s="39">
        <f t="shared" si="0"/>
        <v>0</v>
      </c>
      <c r="K53" s="40">
        <f t="shared" si="1"/>
        <v>2755</v>
      </c>
      <c r="L53" s="41">
        <f>SUM(H54:H55)</f>
        <v>15389837.33</v>
      </c>
      <c r="M53" s="42">
        <f t="shared" si="2"/>
        <v>0</v>
      </c>
      <c r="T53" s="101"/>
      <c r="U53" s="101"/>
      <c r="V53" s="101"/>
      <c r="W53" s="102"/>
    </row>
    <row r="54" spans="1:23" ht="16.2" customHeight="1">
      <c r="A54" s="37"/>
      <c r="B54" s="37"/>
      <c r="C54" s="129">
        <v>6</v>
      </c>
      <c r="D54" s="124" t="s">
        <v>61</v>
      </c>
      <c r="E54" s="125">
        <v>1786</v>
      </c>
      <c r="F54" s="125">
        <v>869</v>
      </c>
      <c r="G54" s="125">
        <v>917</v>
      </c>
      <c r="H54" s="126">
        <v>10061567.98</v>
      </c>
      <c r="I54" s="43"/>
      <c r="J54" s="39">
        <f t="shared" si="0"/>
        <v>0</v>
      </c>
      <c r="K54" s="40">
        <f t="shared" si="1"/>
        <v>1786</v>
      </c>
      <c r="M54" s="42"/>
      <c r="T54" s="103"/>
      <c r="U54" s="103"/>
      <c r="V54" s="103"/>
      <c r="W54" s="104"/>
    </row>
    <row r="55" spans="1:23" ht="16.2" customHeight="1">
      <c r="A55" s="37"/>
      <c r="B55" s="37"/>
      <c r="C55" s="129">
        <v>10</v>
      </c>
      <c r="D55" s="124" t="s">
        <v>62</v>
      </c>
      <c r="E55" s="125">
        <v>969</v>
      </c>
      <c r="F55" s="125">
        <v>461</v>
      </c>
      <c r="G55" s="125">
        <v>508</v>
      </c>
      <c r="H55" s="126">
        <v>5328269.3499999996</v>
      </c>
      <c r="I55" s="43"/>
      <c r="J55" s="39">
        <f t="shared" si="0"/>
        <v>0</v>
      </c>
      <c r="K55" s="40">
        <f t="shared" si="1"/>
        <v>969</v>
      </c>
      <c r="M55" s="42"/>
      <c r="T55" s="103"/>
      <c r="U55" s="103"/>
      <c r="V55" s="103"/>
      <c r="W55" s="104"/>
    </row>
    <row r="56" spans="1:23" s="28" customFormat="1" ht="16.2" customHeight="1">
      <c r="A56" s="37"/>
      <c r="B56" s="37"/>
      <c r="C56" s="131"/>
      <c r="D56" s="120" t="s">
        <v>63</v>
      </c>
      <c r="E56" s="121">
        <v>5302</v>
      </c>
      <c r="F56" s="121">
        <v>2643</v>
      </c>
      <c r="G56" s="121">
        <v>2659</v>
      </c>
      <c r="H56" s="122">
        <v>34661287.619999997</v>
      </c>
      <c r="I56" s="38"/>
      <c r="J56" s="39">
        <f t="shared" si="0"/>
        <v>0</v>
      </c>
      <c r="K56" s="40">
        <f t="shared" si="1"/>
        <v>5302</v>
      </c>
      <c r="L56" s="41">
        <f>SUM(H57:H60)</f>
        <v>34661287.619999997</v>
      </c>
      <c r="M56" s="42">
        <f t="shared" si="2"/>
        <v>0</v>
      </c>
      <c r="T56" s="101"/>
      <c r="U56" s="101"/>
      <c r="V56" s="101"/>
      <c r="W56" s="102"/>
    </row>
    <row r="57" spans="1:23" ht="16.2" customHeight="1">
      <c r="A57" s="37"/>
      <c r="B57" s="37"/>
      <c r="C57" s="129">
        <v>15</v>
      </c>
      <c r="D57" s="124" t="s">
        <v>112</v>
      </c>
      <c r="E57" s="125">
        <v>2218</v>
      </c>
      <c r="F57" s="125">
        <v>1092</v>
      </c>
      <c r="G57" s="125">
        <v>1126</v>
      </c>
      <c r="H57" s="126">
        <v>15327519.199999999</v>
      </c>
      <c r="I57" s="43"/>
      <c r="J57" s="39">
        <f t="shared" si="0"/>
        <v>0</v>
      </c>
      <c r="K57" s="40">
        <f t="shared" si="1"/>
        <v>2218</v>
      </c>
      <c r="M57" s="42"/>
      <c r="T57" s="103"/>
      <c r="U57" s="103"/>
      <c r="V57" s="103"/>
      <c r="W57" s="104"/>
    </row>
    <row r="58" spans="1:23" ht="16.2" customHeight="1">
      <c r="A58" s="37"/>
      <c r="B58" s="37"/>
      <c r="C58" s="129">
        <v>27</v>
      </c>
      <c r="D58" s="124" t="s">
        <v>64</v>
      </c>
      <c r="E58" s="125">
        <v>634</v>
      </c>
      <c r="F58" s="125">
        <v>297</v>
      </c>
      <c r="G58" s="125">
        <v>337</v>
      </c>
      <c r="H58" s="126">
        <v>3663219.97</v>
      </c>
      <c r="I58" s="43"/>
      <c r="J58" s="39">
        <f t="shared" si="0"/>
        <v>0</v>
      </c>
      <c r="K58" s="40">
        <f t="shared" si="1"/>
        <v>634</v>
      </c>
      <c r="M58" s="42"/>
      <c r="T58" s="103"/>
      <c r="U58" s="103"/>
      <c r="V58" s="103"/>
      <c r="W58" s="104"/>
    </row>
    <row r="59" spans="1:23" ht="16.2" customHeight="1">
      <c r="A59" s="37"/>
      <c r="B59" s="37"/>
      <c r="C59" s="129">
        <v>32</v>
      </c>
      <c r="D59" s="124" t="s">
        <v>113</v>
      </c>
      <c r="E59" s="125">
        <v>491</v>
      </c>
      <c r="F59" s="125">
        <v>252</v>
      </c>
      <c r="G59" s="125">
        <v>239</v>
      </c>
      <c r="H59" s="126">
        <v>2834997.55</v>
      </c>
      <c r="I59" s="43"/>
      <c r="J59" s="39">
        <f t="shared" si="0"/>
        <v>0</v>
      </c>
      <c r="K59" s="40">
        <f t="shared" si="1"/>
        <v>491</v>
      </c>
      <c r="M59" s="42"/>
      <c r="T59" s="103"/>
      <c r="U59" s="103"/>
      <c r="V59" s="103"/>
      <c r="W59" s="104"/>
    </row>
    <row r="60" spans="1:23" ht="16.2" customHeight="1">
      <c r="A60" s="37"/>
      <c r="B60" s="37"/>
      <c r="C60" s="129">
        <v>36</v>
      </c>
      <c r="D60" s="124" t="s">
        <v>65</v>
      </c>
      <c r="E60" s="125">
        <v>1959</v>
      </c>
      <c r="F60" s="125">
        <v>1002</v>
      </c>
      <c r="G60" s="125">
        <v>957</v>
      </c>
      <c r="H60" s="126">
        <v>12835550.9</v>
      </c>
      <c r="I60" s="43"/>
      <c r="J60" s="39">
        <f t="shared" si="0"/>
        <v>0</v>
      </c>
      <c r="K60" s="40">
        <f t="shared" si="1"/>
        <v>1959</v>
      </c>
      <c r="M60" s="42"/>
      <c r="T60" s="103"/>
      <c r="U60" s="103"/>
      <c r="V60" s="103"/>
      <c r="W60" s="104"/>
    </row>
    <row r="61" spans="1:23" s="28" customFormat="1" ht="16.2" customHeight="1">
      <c r="A61" s="37"/>
      <c r="B61" s="37"/>
      <c r="C61" s="131">
        <v>28</v>
      </c>
      <c r="D61" s="120" t="s">
        <v>66</v>
      </c>
      <c r="E61" s="121">
        <v>22257</v>
      </c>
      <c r="F61" s="121">
        <v>11111</v>
      </c>
      <c r="G61" s="121">
        <v>11146</v>
      </c>
      <c r="H61" s="122">
        <v>157532097.09</v>
      </c>
      <c r="I61" s="38"/>
      <c r="J61" s="39">
        <f t="shared" si="0"/>
        <v>0</v>
      </c>
      <c r="K61" s="40">
        <f t="shared" si="1"/>
        <v>22257</v>
      </c>
      <c r="L61" s="41">
        <f>SUM(H61)</f>
        <v>157532097.09</v>
      </c>
      <c r="M61" s="42">
        <f t="shared" si="2"/>
        <v>0</v>
      </c>
      <c r="T61" s="101"/>
      <c r="U61" s="101"/>
      <c r="V61" s="101"/>
      <c r="W61" s="102"/>
    </row>
    <row r="62" spans="1:23" s="28" customFormat="1" ht="16.2" customHeight="1">
      <c r="A62" s="37"/>
      <c r="B62" s="37"/>
      <c r="C62" s="131">
        <v>30</v>
      </c>
      <c r="D62" s="120" t="s">
        <v>67</v>
      </c>
      <c r="E62" s="121">
        <v>4815</v>
      </c>
      <c r="F62" s="121">
        <v>2127</v>
      </c>
      <c r="G62" s="121">
        <v>2688</v>
      </c>
      <c r="H62" s="122">
        <v>28478959.84</v>
      </c>
      <c r="I62" s="38"/>
      <c r="J62" s="39">
        <f t="shared" si="0"/>
        <v>0</v>
      </c>
      <c r="K62" s="40">
        <f t="shared" si="1"/>
        <v>4815</v>
      </c>
      <c r="L62" s="41">
        <f>SUM(H62)</f>
        <v>28478959.84</v>
      </c>
      <c r="M62" s="42">
        <f t="shared" si="2"/>
        <v>0</v>
      </c>
      <c r="T62" s="101"/>
      <c r="U62" s="101"/>
      <c r="V62" s="101"/>
      <c r="W62" s="102"/>
    </row>
    <row r="63" spans="1:23" s="28" customFormat="1" ht="16.2" customHeight="1">
      <c r="A63" s="37"/>
      <c r="B63" s="37"/>
      <c r="C63" s="131">
        <v>31</v>
      </c>
      <c r="D63" s="120" t="s">
        <v>68</v>
      </c>
      <c r="E63" s="121">
        <v>1771</v>
      </c>
      <c r="F63" s="121">
        <v>825</v>
      </c>
      <c r="G63" s="121">
        <v>946</v>
      </c>
      <c r="H63" s="122">
        <v>13451802.800000001</v>
      </c>
      <c r="I63" s="38"/>
      <c r="J63" s="39">
        <f t="shared" si="0"/>
        <v>0</v>
      </c>
      <c r="K63" s="40">
        <f t="shared" si="1"/>
        <v>1771</v>
      </c>
      <c r="L63" s="41">
        <f>SUM(H63)</f>
        <v>13451802.800000001</v>
      </c>
      <c r="M63" s="42">
        <f t="shared" si="2"/>
        <v>0</v>
      </c>
      <c r="T63" s="101"/>
      <c r="U63" s="101"/>
      <c r="V63" s="101"/>
      <c r="W63" s="102"/>
    </row>
    <row r="64" spans="1:23" s="28" customFormat="1" ht="16.2" customHeight="1">
      <c r="A64" s="37"/>
      <c r="B64" s="37"/>
      <c r="C64" s="131">
        <v>26</v>
      </c>
      <c r="D64" s="120" t="s">
        <v>69</v>
      </c>
      <c r="E64" s="121">
        <v>834</v>
      </c>
      <c r="F64" s="121">
        <v>385</v>
      </c>
      <c r="G64" s="121">
        <v>449</v>
      </c>
      <c r="H64" s="122">
        <v>5526834.9699999997</v>
      </c>
      <c r="I64" s="38"/>
      <c r="J64" s="39">
        <f t="shared" si="0"/>
        <v>0</v>
      </c>
      <c r="K64" s="40">
        <f t="shared" si="1"/>
        <v>834</v>
      </c>
      <c r="L64" s="41">
        <f>SUM(H64)</f>
        <v>5526834.9699999997</v>
      </c>
      <c r="M64" s="42">
        <f t="shared" si="2"/>
        <v>0</v>
      </c>
      <c r="T64" s="101"/>
      <c r="U64" s="101"/>
      <c r="V64" s="101"/>
      <c r="W64" s="102"/>
    </row>
    <row r="65" spans="1:23" s="28" customFormat="1" ht="16.2" customHeight="1">
      <c r="A65" s="37"/>
      <c r="B65" s="37"/>
      <c r="C65" s="131"/>
      <c r="D65" s="120" t="s">
        <v>70</v>
      </c>
      <c r="E65" s="121">
        <v>12545</v>
      </c>
      <c r="F65" s="121">
        <v>5866</v>
      </c>
      <c r="G65" s="121">
        <v>6679</v>
      </c>
      <c r="H65" s="122">
        <v>78329710.840000004</v>
      </c>
      <c r="I65" s="38"/>
      <c r="J65" s="39">
        <f t="shared" si="0"/>
        <v>0</v>
      </c>
      <c r="K65" s="40">
        <f t="shared" si="1"/>
        <v>12545</v>
      </c>
      <c r="L65" s="41">
        <f>SUM(H66:H68)</f>
        <v>78329710.840000004</v>
      </c>
      <c r="M65" s="42">
        <f t="shared" si="2"/>
        <v>0</v>
      </c>
      <c r="T65" s="101"/>
      <c r="U65" s="101"/>
      <c r="V65" s="101"/>
      <c r="W65" s="102"/>
    </row>
    <row r="66" spans="1:23" ht="16.2" customHeight="1">
      <c r="A66" s="37"/>
      <c r="B66" s="37"/>
      <c r="C66" s="129">
        <v>3</v>
      </c>
      <c r="D66" s="124" t="s">
        <v>71</v>
      </c>
      <c r="E66" s="125">
        <v>4397</v>
      </c>
      <c r="F66" s="125">
        <v>2050</v>
      </c>
      <c r="G66" s="125">
        <v>2347</v>
      </c>
      <c r="H66" s="126">
        <v>25421155.039999999</v>
      </c>
      <c r="I66" s="43"/>
      <c r="J66" s="39">
        <f t="shared" si="0"/>
        <v>0</v>
      </c>
      <c r="K66" s="40">
        <f t="shared" si="1"/>
        <v>4397</v>
      </c>
      <c r="M66" s="42"/>
      <c r="T66" s="103"/>
      <c r="U66" s="103"/>
      <c r="V66" s="103"/>
      <c r="W66" s="104"/>
    </row>
    <row r="67" spans="1:23" ht="16.2" customHeight="1">
      <c r="A67" s="37"/>
      <c r="B67" s="37"/>
      <c r="C67" s="129">
        <v>12</v>
      </c>
      <c r="D67" s="124" t="s">
        <v>72</v>
      </c>
      <c r="E67" s="125">
        <v>1475</v>
      </c>
      <c r="F67" s="125">
        <v>660</v>
      </c>
      <c r="G67" s="125">
        <v>815</v>
      </c>
      <c r="H67" s="126">
        <v>9804847.5299999993</v>
      </c>
      <c r="I67" s="43"/>
      <c r="J67" s="39">
        <f t="shared" si="0"/>
        <v>0</v>
      </c>
      <c r="K67" s="40">
        <f t="shared" si="1"/>
        <v>1475</v>
      </c>
      <c r="M67" s="42"/>
      <c r="T67" s="103"/>
      <c r="U67" s="103"/>
      <c r="V67" s="103"/>
      <c r="W67" s="104"/>
    </row>
    <row r="68" spans="1:23" ht="16.2" customHeight="1">
      <c r="A68" s="37"/>
      <c r="B68" s="37"/>
      <c r="C68" s="129">
        <v>46</v>
      </c>
      <c r="D68" s="124" t="s">
        <v>73</v>
      </c>
      <c r="E68" s="125">
        <v>6673</v>
      </c>
      <c r="F68" s="125">
        <v>3156</v>
      </c>
      <c r="G68" s="125">
        <v>3517</v>
      </c>
      <c r="H68" s="126">
        <v>43103708.270000003</v>
      </c>
      <c r="I68" s="43"/>
      <c r="J68" s="39">
        <f t="shared" si="0"/>
        <v>0</v>
      </c>
      <c r="K68" s="40">
        <f t="shared" si="1"/>
        <v>6673</v>
      </c>
      <c r="M68" s="42"/>
      <c r="T68" s="103"/>
      <c r="U68" s="103"/>
      <c r="V68" s="103"/>
      <c r="W68" s="104"/>
    </row>
    <row r="69" spans="1:23" s="28" customFormat="1" ht="16.2" customHeight="1">
      <c r="A69" s="37"/>
      <c r="B69" s="37"/>
      <c r="C69" s="131"/>
      <c r="D69" s="120" t="s">
        <v>101</v>
      </c>
      <c r="E69" s="121">
        <v>5306</v>
      </c>
      <c r="F69" s="121">
        <v>2553</v>
      </c>
      <c r="G69" s="121">
        <v>2753</v>
      </c>
      <c r="H69" s="122">
        <v>43715972.140000001</v>
      </c>
      <c r="I69" s="38"/>
      <c r="J69" s="39">
        <f t="shared" si="0"/>
        <v>0</v>
      </c>
      <c r="K69" s="40">
        <f t="shared" si="1"/>
        <v>5306</v>
      </c>
      <c r="L69" s="41">
        <f>SUM(H70:H72)</f>
        <v>43715972.140000001</v>
      </c>
      <c r="M69" s="42">
        <f t="shared" si="2"/>
        <v>0</v>
      </c>
      <c r="T69" s="101"/>
      <c r="U69" s="101"/>
      <c r="V69" s="101"/>
      <c r="W69" s="102"/>
    </row>
    <row r="70" spans="1:23" ht="16.2" customHeight="1">
      <c r="A70" s="37"/>
      <c r="B70" s="37"/>
      <c r="C70" s="129">
        <v>1</v>
      </c>
      <c r="D70" s="124" t="s">
        <v>114</v>
      </c>
      <c r="E70" s="125">
        <v>849</v>
      </c>
      <c r="F70" s="125">
        <v>389</v>
      </c>
      <c r="G70" s="125">
        <v>460</v>
      </c>
      <c r="H70" s="126">
        <v>6952751.0599999996</v>
      </c>
      <c r="I70" s="43"/>
      <c r="J70" s="39">
        <f t="shared" si="0"/>
        <v>0</v>
      </c>
      <c r="K70" s="40">
        <f t="shared" si="1"/>
        <v>849</v>
      </c>
      <c r="M70" s="42"/>
      <c r="T70" s="103"/>
      <c r="U70" s="103"/>
      <c r="V70" s="103"/>
      <c r="W70" s="104"/>
    </row>
    <row r="71" spans="1:23" ht="16.2" customHeight="1">
      <c r="A71" s="37"/>
      <c r="B71" s="37"/>
      <c r="C71" s="129">
        <v>20</v>
      </c>
      <c r="D71" s="124" t="s">
        <v>115</v>
      </c>
      <c r="E71" s="125">
        <v>1873</v>
      </c>
      <c r="F71" s="125">
        <v>903</v>
      </c>
      <c r="G71" s="125">
        <v>970</v>
      </c>
      <c r="H71" s="126">
        <v>15503710.07</v>
      </c>
      <c r="I71" s="43"/>
      <c r="J71" s="39">
        <f t="shared" si="0"/>
        <v>0</v>
      </c>
      <c r="K71" s="40">
        <f t="shared" si="1"/>
        <v>1873</v>
      </c>
      <c r="M71" s="42"/>
      <c r="T71" s="103"/>
      <c r="U71" s="103"/>
      <c r="V71" s="103"/>
      <c r="W71" s="104"/>
    </row>
    <row r="72" spans="1:23" ht="16.2" customHeight="1">
      <c r="A72" s="37"/>
      <c r="B72" s="37"/>
      <c r="C72" s="129">
        <v>48</v>
      </c>
      <c r="D72" s="124" t="s">
        <v>116</v>
      </c>
      <c r="E72" s="125">
        <v>2584</v>
      </c>
      <c r="F72" s="125">
        <v>1261</v>
      </c>
      <c r="G72" s="125">
        <v>1323</v>
      </c>
      <c r="H72" s="126">
        <v>21259511.010000002</v>
      </c>
      <c r="I72" s="43"/>
      <c r="J72" s="39">
        <f t="shared" si="0"/>
        <v>0</v>
      </c>
      <c r="K72" s="40">
        <f t="shared" si="1"/>
        <v>2584</v>
      </c>
      <c r="M72" s="42"/>
      <c r="N72" s="45"/>
      <c r="T72" s="103"/>
      <c r="U72" s="103"/>
      <c r="V72" s="103"/>
      <c r="W72" s="104"/>
    </row>
    <row r="73" spans="1:23" s="28" customFormat="1" ht="16.2" customHeight="1">
      <c r="A73" s="37"/>
      <c r="B73" s="37"/>
      <c r="C73" s="131">
        <v>51</v>
      </c>
      <c r="D73" s="120" t="s">
        <v>75</v>
      </c>
      <c r="E73" s="121">
        <v>131</v>
      </c>
      <c r="F73" s="121">
        <v>63</v>
      </c>
      <c r="G73" s="121">
        <v>68</v>
      </c>
      <c r="H73" s="122">
        <v>767483.02</v>
      </c>
      <c r="I73" s="38"/>
      <c r="J73" s="39">
        <f t="shared" si="0"/>
        <v>0</v>
      </c>
      <c r="K73" s="40">
        <f t="shared" si="1"/>
        <v>131</v>
      </c>
      <c r="L73" s="41">
        <f>SUM(H73)</f>
        <v>767483.02</v>
      </c>
      <c r="M73" s="42">
        <f t="shared" si="2"/>
        <v>0</v>
      </c>
      <c r="T73" s="101"/>
      <c r="U73" s="101"/>
      <c r="V73" s="101"/>
      <c r="W73" s="102"/>
    </row>
    <row r="74" spans="1:23" s="28" customFormat="1" ht="16.2" customHeight="1">
      <c r="A74" s="37"/>
      <c r="B74" s="37"/>
      <c r="C74" s="131">
        <v>52</v>
      </c>
      <c r="D74" s="120" t="s">
        <v>76</v>
      </c>
      <c r="E74" s="121">
        <v>216</v>
      </c>
      <c r="F74" s="121">
        <v>100</v>
      </c>
      <c r="G74" s="121">
        <v>116</v>
      </c>
      <c r="H74" s="122">
        <v>1306555.3799999999</v>
      </c>
      <c r="I74" s="38"/>
      <c r="J74" s="39">
        <f t="shared" si="0"/>
        <v>0</v>
      </c>
      <c r="K74" s="40">
        <f t="shared" si="1"/>
        <v>216</v>
      </c>
      <c r="L74" s="41">
        <f>SUM(H74)</f>
        <v>1306555.3799999999</v>
      </c>
      <c r="M74" s="42">
        <f t="shared" si="2"/>
        <v>0</v>
      </c>
      <c r="T74" s="101"/>
      <c r="U74" s="101"/>
      <c r="V74" s="101"/>
      <c r="W74" s="102"/>
    </row>
    <row r="75" spans="1:23" ht="18.600000000000001" customHeight="1">
      <c r="A75" s="37"/>
      <c r="B75" s="37"/>
      <c r="C75" s="132"/>
      <c r="D75" s="133" t="s">
        <v>8</v>
      </c>
      <c r="E75" s="134">
        <v>123076</v>
      </c>
      <c r="F75" s="134">
        <v>58768</v>
      </c>
      <c r="G75" s="134">
        <v>64308</v>
      </c>
      <c r="H75" s="135">
        <v>820245877.97000003</v>
      </c>
      <c r="I75" s="38"/>
      <c r="J75" s="39">
        <f t="shared" si="0"/>
        <v>0</v>
      </c>
      <c r="K75" s="40">
        <f t="shared" si="1"/>
        <v>123076</v>
      </c>
      <c r="L75" s="45">
        <f>SUM(L13:L74)</f>
        <v>820245877.97000003</v>
      </c>
      <c r="M75" s="42">
        <f t="shared" si="2"/>
        <v>0</v>
      </c>
      <c r="T75" s="101"/>
      <c r="U75" s="101"/>
      <c r="V75" s="101"/>
      <c r="W75" s="102"/>
    </row>
    <row r="76" spans="1:23" ht="19.649999999999999" customHeight="1">
      <c r="A76" s="37"/>
      <c r="B76" s="37"/>
      <c r="C76" s="136" t="s">
        <v>9</v>
      </c>
      <c r="D76" s="137"/>
      <c r="E76" s="137"/>
      <c r="F76" s="137"/>
      <c r="G76" s="138"/>
      <c r="H76" s="138"/>
      <c r="I76" s="47"/>
      <c r="J76" s="48"/>
      <c r="T76" s="105"/>
      <c r="U76" s="105"/>
      <c r="V76" s="105"/>
      <c r="W76" s="105"/>
    </row>
    <row r="77" spans="1:23" ht="19.649999999999999" customHeight="1">
      <c r="C77" s="168" t="s">
        <v>10</v>
      </c>
      <c r="D77" s="168"/>
      <c r="E77" s="168"/>
      <c r="F77" s="168"/>
      <c r="G77" s="168"/>
      <c r="H77" s="168"/>
      <c r="I77" s="49"/>
      <c r="J77" s="50"/>
    </row>
    <row r="78" spans="1:23" ht="19.649999999999999" customHeight="1">
      <c r="C78" s="168"/>
      <c r="D78" s="168"/>
      <c r="E78" s="168"/>
      <c r="F78" s="168"/>
      <c r="G78" s="168"/>
      <c r="H78" s="168"/>
      <c r="I78" s="49"/>
      <c r="J78" s="50"/>
    </row>
    <row r="79" spans="1:23">
      <c r="E79" s="51"/>
      <c r="F79" s="51"/>
      <c r="G79" s="52"/>
      <c r="H79" s="52"/>
      <c r="I79" s="53"/>
    </row>
    <row r="80" spans="1:23" hidden="1"/>
    <row r="81" spans="5:10" hidden="1">
      <c r="E81" s="54">
        <f t="shared" ref="E81:H81" si="3">E74+E73+E69+E65+E64+E63+E62+E61+E56+E53+E48+E42+E32+E31+E28+E27+E26+E22+E13</f>
        <v>123076</v>
      </c>
      <c r="F81" s="54">
        <f t="shared" si="3"/>
        <v>58768</v>
      </c>
      <c r="G81" s="54">
        <f t="shared" si="3"/>
        <v>64308</v>
      </c>
      <c r="H81" s="54">
        <f t="shared" si="3"/>
        <v>820245877.96999991</v>
      </c>
      <c r="I81" s="55"/>
      <c r="J81" s="48"/>
    </row>
    <row r="82" spans="5:10" hidden="1">
      <c r="G82" s="56"/>
      <c r="H82" s="56"/>
      <c r="I82" s="57"/>
    </row>
    <row r="83" spans="5:10" hidden="1"/>
  </sheetData>
  <mergeCells count="10">
    <mergeCell ref="C77:H78"/>
    <mergeCell ref="C11:C12"/>
    <mergeCell ref="D6:H6"/>
    <mergeCell ref="D7:H7"/>
    <mergeCell ref="E10:G10"/>
    <mergeCell ref="E11:E12"/>
    <mergeCell ref="F11:F12"/>
    <mergeCell ref="G11:G12"/>
    <mergeCell ref="H11:H12"/>
    <mergeCell ref="D11:D12"/>
  </mergeCells>
  <conditionalFormatting sqref="E81:J81">
    <cfRule type="cellIs" dxfId="6"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4" activePane="bottomLeft" state="frozen"/>
      <selection activeCell="C25" sqref="C25"/>
      <selection pane="bottomLeft" activeCell="T17" sqref="T17"/>
    </sheetView>
  </sheetViews>
  <sheetFormatPr baseColWidth="10" defaultColWidth="11.44140625" defaultRowHeight="13.8"/>
  <cols>
    <col min="1" max="1" width="24" style="14" customWidth="1"/>
    <col min="2" max="2" width="11.44140625" style="14"/>
    <col min="3" max="3" width="29.109375" style="14" customWidth="1"/>
    <col min="4" max="4" width="11.44140625" style="14"/>
    <col min="5" max="5" width="5.44140625" style="14" customWidth="1"/>
    <col min="6" max="6" width="13.109375" style="14" customWidth="1"/>
    <col min="7" max="7" width="0.5546875" style="14" customWidth="1"/>
    <col min="8" max="8" width="11.44140625" style="14" hidden="1" customWidth="1"/>
    <col min="9" max="9" width="17.44140625" style="14" hidden="1" customWidth="1"/>
    <col min="10" max="11" width="14.44140625" style="14" hidden="1" customWidth="1"/>
    <col min="12" max="14" width="11.5546875" style="14" hidden="1" customWidth="1"/>
    <col min="15" max="15" width="0" style="14" hidden="1" customWidth="1"/>
    <col min="16" max="16384" width="11.44140625" style="14"/>
  </cols>
  <sheetData>
    <row r="1" spans="1:16" ht="18.75" customHeight="1">
      <c r="A1" s="170" t="s">
        <v>4</v>
      </c>
      <c r="B1" s="170"/>
      <c r="C1" s="170"/>
      <c r="D1" s="170"/>
      <c r="E1" s="170"/>
      <c r="F1" s="170"/>
      <c r="G1" s="170"/>
      <c r="H1" s="170"/>
      <c r="I1" s="170"/>
      <c r="J1" s="170"/>
      <c r="K1" s="170"/>
      <c r="L1" s="170"/>
      <c r="M1" s="170"/>
      <c r="N1" s="170"/>
      <c r="O1" s="170"/>
      <c r="P1" s="170"/>
    </row>
    <row r="2" spans="1:16" ht="20.100000000000001" customHeight="1">
      <c r="A2" s="172" t="s">
        <v>119</v>
      </c>
      <c r="B2" s="172"/>
      <c r="C2" s="172"/>
      <c r="D2" s="172"/>
      <c r="E2" s="172"/>
      <c r="F2" s="172"/>
      <c r="G2" s="172"/>
      <c r="H2" s="172"/>
      <c r="I2" s="172"/>
      <c r="J2" s="172"/>
      <c r="K2" s="172"/>
      <c r="L2" s="172"/>
      <c r="M2" s="172"/>
      <c r="N2" s="172"/>
      <c r="O2" s="172"/>
      <c r="P2" s="172"/>
    </row>
    <row r="3" spans="1:16" s="73" customFormat="1" ht="21.45" customHeight="1">
      <c r="A3" s="172" t="s">
        <v>11</v>
      </c>
      <c r="B3" s="172"/>
      <c r="C3" s="172"/>
      <c r="D3" s="172"/>
      <c r="E3" s="172"/>
      <c r="F3" s="172"/>
      <c r="G3" s="172"/>
      <c r="H3" s="172"/>
      <c r="I3" s="172"/>
      <c r="J3" s="172"/>
      <c r="K3" s="172"/>
      <c r="L3" s="172"/>
      <c r="M3" s="172"/>
      <c r="N3" s="172"/>
      <c r="O3" s="172"/>
      <c r="P3" s="172"/>
    </row>
    <row r="4" spans="1:16" ht="23.25" customHeight="1">
      <c r="A4" s="74"/>
      <c r="B4" s="75"/>
      <c r="C4" s="172"/>
      <c r="D4" s="172"/>
      <c r="E4" s="172"/>
      <c r="F4" s="172"/>
      <c r="G4" s="173"/>
    </row>
    <row r="5" spans="1:16" s="12" customFormat="1" ht="15" customHeight="1">
      <c r="I5" s="76"/>
      <c r="J5" s="76"/>
    </row>
    <row r="6" spans="1:16" ht="20.25" customHeight="1">
      <c r="A6" s="105"/>
      <c r="B6" s="12"/>
      <c r="C6" s="12"/>
      <c r="D6" s="12"/>
      <c r="E6" s="12"/>
      <c r="F6" s="12"/>
      <c r="G6" s="12"/>
      <c r="I6" s="77"/>
      <c r="J6" s="78"/>
      <c r="K6" s="79"/>
      <c r="L6" s="79"/>
    </row>
    <row r="7" spans="1:16" ht="20.25" customHeight="1">
      <c r="A7" s="118" t="str">
        <f>'Totales y gasto'!$D$13</f>
        <v>Andalucía</v>
      </c>
      <c r="B7" s="117">
        <f>'Totales y gasto'!$E$13</f>
        <v>21647</v>
      </c>
      <c r="C7" s="12"/>
      <c r="D7" s="12"/>
      <c r="E7" s="12"/>
      <c r="F7" s="12"/>
      <c r="G7" s="12"/>
      <c r="I7" s="80"/>
      <c r="J7" s="81"/>
      <c r="K7" s="81"/>
      <c r="L7" s="81"/>
    </row>
    <row r="8" spans="1:16" ht="20.25" customHeight="1">
      <c r="A8" s="118" t="str">
        <f>'Totales y gasto'!$D$22</f>
        <v>Aragón</v>
      </c>
      <c r="B8" s="117">
        <f>'Totales y gasto'!$E$22</f>
        <v>3178</v>
      </c>
      <c r="C8" s="12"/>
      <c r="D8" s="12"/>
      <c r="E8" s="12"/>
      <c r="F8" s="12"/>
      <c r="G8" s="12"/>
      <c r="I8" s="80"/>
      <c r="J8" s="81"/>
      <c r="K8" s="81"/>
      <c r="L8" s="81"/>
    </row>
    <row r="9" spans="1:16" ht="20.25" customHeight="1">
      <c r="A9" s="118" t="str">
        <f>'Totales y gasto'!$D$26</f>
        <v>Asturias</v>
      </c>
      <c r="B9" s="117">
        <f>'Totales y gasto'!$E$26</f>
        <v>1746</v>
      </c>
      <c r="C9" s="12"/>
      <c r="D9" s="12"/>
      <c r="E9" s="12"/>
      <c r="F9" s="12"/>
      <c r="G9" s="12"/>
      <c r="I9" s="80"/>
      <c r="J9" s="81"/>
      <c r="K9" s="81"/>
      <c r="L9" s="81"/>
    </row>
    <row r="10" spans="1:16" ht="20.25" customHeight="1">
      <c r="A10" s="118" t="str">
        <f>'Totales y gasto'!$D$27</f>
        <v>Baleares</v>
      </c>
      <c r="B10" s="117">
        <f>'Totales y gasto'!$E$27</f>
        <v>3329</v>
      </c>
      <c r="C10" s="12"/>
      <c r="D10" s="12"/>
      <c r="E10" s="12"/>
      <c r="F10" s="12"/>
      <c r="G10" s="12"/>
      <c r="I10" s="80"/>
      <c r="J10" s="81"/>
      <c r="K10" s="81"/>
      <c r="L10" s="81"/>
    </row>
    <row r="11" spans="1:16" ht="20.25" customHeight="1">
      <c r="A11" s="118" t="str">
        <f>'Totales y gasto'!$D$28</f>
        <v>Canarias</v>
      </c>
      <c r="B11" s="117">
        <f>'Totales y gasto'!$E$28</f>
        <v>4356</v>
      </c>
      <c r="C11" s="12"/>
      <c r="D11" s="12"/>
      <c r="E11" s="12"/>
      <c r="F11" s="12"/>
      <c r="G11" s="12"/>
      <c r="I11" s="80"/>
      <c r="J11" s="81"/>
      <c r="K11" s="81"/>
      <c r="L11" s="81"/>
    </row>
    <row r="12" spans="1:16" ht="20.25" customHeight="1">
      <c r="A12" s="118" t="str">
        <f>'Totales y gasto'!$D$31</f>
        <v>Cantabria</v>
      </c>
      <c r="B12" s="117">
        <f>'Totales y gasto'!$E$31</f>
        <v>1174</v>
      </c>
      <c r="C12" s="12"/>
      <c r="D12" s="12"/>
      <c r="E12" s="12"/>
      <c r="F12" s="12"/>
      <c r="G12" s="12"/>
      <c r="I12" s="80"/>
      <c r="J12" s="81"/>
      <c r="K12" s="81"/>
      <c r="L12" s="81"/>
    </row>
    <row r="13" spans="1:16" ht="20.25" customHeight="1">
      <c r="A13" s="118" t="str">
        <f>'Totales y gasto'!$D$32</f>
        <v>Castilla y León</v>
      </c>
      <c r="B13" s="117">
        <f>'Totales y gasto'!$E$32</f>
        <v>4877</v>
      </c>
      <c r="C13" s="12"/>
      <c r="D13" s="12"/>
      <c r="E13" s="12"/>
      <c r="F13" s="12"/>
      <c r="G13" s="12"/>
      <c r="I13" s="80"/>
      <c r="J13" s="81"/>
      <c r="K13" s="81"/>
      <c r="L13" s="81"/>
    </row>
    <row r="14" spans="1:16" ht="20.25" customHeight="1">
      <c r="A14" s="118" t="str">
        <f>'Totales y gasto'!$D$42</f>
        <v>Castilla-La Mancha</v>
      </c>
      <c r="B14" s="117">
        <f>'Totales y gasto'!$E$42</f>
        <v>5121</v>
      </c>
      <c r="C14" s="12"/>
      <c r="D14" s="12"/>
      <c r="E14" s="12"/>
      <c r="F14" s="12"/>
      <c r="G14" s="12"/>
      <c r="I14" s="80"/>
      <c r="J14" s="81"/>
      <c r="K14" s="81"/>
      <c r="L14" s="81"/>
    </row>
    <row r="15" spans="1:16" ht="20.25" customHeight="1">
      <c r="A15" s="118" t="str">
        <f>'Totales y gasto'!$D$48</f>
        <v>Cataluña</v>
      </c>
      <c r="B15" s="117">
        <f>'Totales y gasto'!$E$48</f>
        <v>21716</v>
      </c>
      <c r="C15" s="12"/>
      <c r="D15" s="12"/>
      <c r="E15" s="12"/>
      <c r="F15" s="12"/>
      <c r="G15" s="12"/>
      <c r="I15" s="80"/>
      <c r="J15" s="81"/>
      <c r="K15" s="81"/>
      <c r="L15" s="81"/>
    </row>
    <row r="16" spans="1:16" ht="20.25" customHeight="1">
      <c r="A16" s="118" t="str">
        <f>'Totales y gasto'!$D$53</f>
        <v>Extremadura</v>
      </c>
      <c r="B16" s="117">
        <f>'Totales y gasto'!$E$53</f>
        <v>2755</v>
      </c>
      <c r="C16" s="12"/>
      <c r="D16" s="12"/>
      <c r="E16" s="12"/>
      <c r="F16" s="12"/>
      <c r="G16" s="12"/>
      <c r="I16" s="80"/>
      <c r="J16" s="81"/>
      <c r="K16" s="81"/>
      <c r="L16" s="81"/>
    </row>
    <row r="17" spans="1:12" ht="20.25" customHeight="1">
      <c r="A17" s="118" t="str">
        <f>'Totales y gasto'!$D$56</f>
        <v>Galicia</v>
      </c>
      <c r="B17" s="117">
        <f>'Totales y gasto'!$E$56</f>
        <v>5302</v>
      </c>
      <c r="C17" s="12"/>
      <c r="D17" s="12"/>
      <c r="E17" s="12"/>
      <c r="F17" s="12"/>
      <c r="G17" s="12"/>
      <c r="I17" s="80"/>
      <c r="J17" s="81"/>
      <c r="K17" s="81"/>
      <c r="L17" s="81"/>
    </row>
    <row r="18" spans="1:12" ht="20.25" customHeight="1">
      <c r="A18" s="118" t="str">
        <f>'Totales y gasto'!$D$61</f>
        <v>Madrid</v>
      </c>
      <c r="B18" s="117">
        <f>'Totales y gasto'!$E$61</f>
        <v>22257</v>
      </c>
      <c r="C18" s="12"/>
      <c r="D18" s="12"/>
      <c r="E18" s="12"/>
      <c r="F18" s="12"/>
      <c r="G18" s="12"/>
      <c r="I18" s="80"/>
      <c r="J18" s="81"/>
      <c r="K18" s="81"/>
      <c r="L18" s="81"/>
    </row>
    <row r="19" spans="1:12" ht="20.25" customHeight="1">
      <c r="A19" s="118" t="str">
        <f>'Totales y gasto'!$D$62</f>
        <v>Murcia</v>
      </c>
      <c r="B19" s="117">
        <f>'Totales y gasto'!$E$62</f>
        <v>4815</v>
      </c>
      <c r="C19" s="12"/>
      <c r="D19" s="12"/>
      <c r="E19" s="12"/>
      <c r="F19" s="12"/>
      <c r="G19" s="12"/>
      <c r="I19" s="80"/>
      <c r="J19" s="81"/>
      <c r="K19" s="81"/>
      <c r="L19" s="81"/>
    </row>
    <row r="20" spans="1:12" ht="20.25" customHeight="1">
      <c r="A20" s="118" t="str">
        <f>'Totales y gasto'!$D$63</f>
        <v>Navarra</v>
      </c>
      <c r="B20" s="117">
        <f>'Totales y gasto'!$E$63</f>
        <v>1771</v>
      </c>
      <c r="C20" s="12"/>
      <c r="D20" s="12"/>
      <c r="E20" s="12"/>
      <c r="F20" s="12"/>
      <c r="G20" s="12"/>
      <c r="I20" s="80"/>
      <c r="J20" s="81"/>
      <c r="K20" s="81"/>
      <c r="L20" s="81"/>
    </row>
    <row r="21" spans="1:12" ht="20.25" customHeight="1">
      <c r="A21" s="118" t="str">
        <f>'Totales y gasto'!$D$64</f>
        <v>La Rioja</v>
      </c>
      <c r="B21" s="117">
        <f>'Totales y gasto'!$E$64</f>
        <v>834</v>
      </c>
      <c r="C21" s="12"/>
      <c r="D21" s="12"/>
      <c r="E21" s="12"/>
      <c r="F21" s="12"/>
      <c r="G21" s="12"/>
      <c r="I21" s="80"/>
      <c r="J21" s="81"/>
      <c r="K21" s="81"/>
      <c r="L21" s="81"/>
    </row>
    <row r="22" spans="1:12" ht="20.25" customHeight="1">
      <c r="A22" s="118" t="str">
        <f>'Totales y gasto'!$D$65</f>
        <v>Com. Valenciana</v>
      </c>
      <c r="B22" s="117">
        <f>'Totales y gasto'!$E$65</f>
        <v>12545</v>
      </c>
      <c r="C22" s="12"/>
      <c r="D22" s="12"/>
      <c r="E22" s="12"/>
      <c r="F22" s="12"/>
      <c r="G22" s="12"/>
      <c r="I22" s="80"/>
      <c r="J22" s="81"/>
      <c r="K22" s="81"/>
      <c r="L22" s="81"/>
    </row>
    <row r="23" spans="1:12" ht="20.25" customHeight="1">
      <c r="A23" s="118" t="str">
        <f>'Totales y gasto'!$D$69</f>
        <v>País Vasco</v>
      </c>
      <c r="B23" s="117">
        <f>'Totales y gasto'!$E$69</f>
        <v>5306</v>
      </c>
      <c r="C23" s="12"/>
      <c r="D23" s="12"/>
      <c r="E23" s="12"/>
      <c r="F23" s="12"/>
      <c r="G23" s="12"/>
      <c r="I23" s="80"/>
      <c r="J23" s="81"/>
      <c r="K23" s="81"/>
      <c r="L23" s="81"/>
    </row>
    <row r="24" spans="1:12" ht="20.25" customHeight="1">
      <c r="A24" s="118" t="str">
        <f>'Totales y gasto'!$D$73</f>
        <v>Ceuta</v>
      </c>
      <c r="B24" s="117">
        <f>'Totales y gasto'!$E$73</f>
        <v>131</v>
      </c>
      <c r="C24" s="12"/>
      <c r="D24" s="12"/>
      <c r="E24" s="12"/>
      <c r="F24" s="12"/>
      <c r="G24" s="12"/>
      <c r="I24" s="80"/>
      <c r="J24" s="81"/>
      <c r="K24" s="81"/>
      <c r="L24" s="81"/>
    </row>
    <row r="25" spans="1:12" ht="20.25" customHeight="1">
      <c r="A25" s="118" t="str">
        <f>'Totales y gasto'!$D$74</f>
        <v>Melilla</v>
      </c>
      <c r="B25" s="117">
        <f>'Totales y gasto'!$E$74</f>
        <v>216</v>
      </c>
      <c r="C25" s="12"/>
      <c r="D25" s="12"/>
      <c r="E25" s="12"/>
      <c r="F25" s="12"/>
      <c r="G25" s="12"/>
      <c r="I25" s="80"/>
      <c r="J25" s="81"/>
      <c r="K25" s="81"/>
      <c r="L25" s="81"/>
    </row>
    <row r="26" spans="1:12" ht="20.25" customHeight="1">
      <c r="A26" s="12"/>
      <c r="B26" s="12"/>
      <c r="C26" s="12"/>
      <c r="D26" s="12"/>
      <c r="E26" s="12"/>
      <c r="F26" s="12"/>
      <c r="G26" s="12"/>
      <c r="I26" s="82"/>
      <c r="J26" s="83"/>
      <c r="K26" s="83"/>
      <c r="L26" s="83"/>
    </row>
    <row r="27" spans="1:12" ht="20.25" customHeight="1">
      <c r="A27" s="12"/>
      <c r="B27" s="117">
        <f>'Totales y gasto'!$E$75</f>
        <v>123076</v>
      </c>
      <c r="C27" s="12"/>
      <c r="D27" s="12"/>
      <c r="E27" s="12"/>
      <c r="F27" s="12"/>
      <c r="G27" s="12"/>
    </row>
    <row r="28" spans="1:12" ht="20.25" customHeight="1">
      <c r="A28" s="12"/>
      <c r="B28" s="12"/>
      <c r="C28" s="12"/>
      <c r="D28" s="12"/>
      <c r="E28" s="12"/>
      <c r="F28" s="12"/>
      <c r="G28" s="12"/>
      <c r="J28" s="71"/>
      <c r="K28" s="71"/>
      <c r="L28" s="71"/>
    </row>
    <row r="29" spans="1:12" ht="20.25" customHeight="1">
      <c r="A29" s="12"/>
      <c r="B29" s="12"/>
      <c r="C29" s="12"/>
      <c r="D29" s="12"/>
      <c r="E29" s="12"/>
      <c r="F29" s="12"/>
      <c r="G29" s="12"/>
    </row>
    <row r="30" spans="1:12" ht="20.25" customHeight="1">
      <c r="A30" s="12"/>
      <c r="B30" s="12"/>
      <c r="C30" s="12"/>
      <c r="D30" s="12"/>
      <c r="E30" s="12"/>
      <c r="F30" s="12"/>
      <c r="G30" s="12"/>
    </row>
    <row r="31" spans="1:12" ht="20.25" customHeight="1">
      <c r="A31" s="12"/>
      <c r="B31" s="12"/>
      <c r="C31" s="12"/>
      <c r="D31" s="12"/>
      <c r="E31" s="12"/>
      <c r="F31" s="12"/>
      <c r="G31" s="12"/>
    </row>
    <row r="32" spans="1:12" ht="20.25" customHeight="1">
      <c r="A32" s="12"/>
      <c r="B32" s="12"/>
      <c r="C32" s="12"/>
      <c r="D32" s="12"/>
      <c r="E32" s="12"/>
      <c r="F32" s="12"/>
      <c r="G32" s="12"/>
    </row>
    <row r="33" spans="1:16" ht="20.25" customHeight="1">
      <c r="A33" s="12"/>
      <c r="B33" s="12"/>
      <c r="C33" s="12"/>
      <c r="D33" s="12"/>
      <c r="E33" s="12"/>
      <c r="F33" s="12"/>
      <c r="G33" s="12"/>
    </row>
    <row r="34" spans="1:16">
      <c r="A34" s="12"/>
      <c r="B34" s="12"/>
      <c r="C34" s="12"/>
      <c r="D34" s="12"/>
      <c r="E34" s="12"/>
      <c r="F34" s="12"/>
      <c r="G34" s="12"/>
    </row>
    <row r="35" spans="1:16">
      <c r="A35" s="12"/>
      <c r="B35" s="12"/>
      <c r="C35" s="12"/>
      <c r="D35" s="12"/>
      <c r="E35" s="12"/>
      <c r="F35" s="12"/>
      <c r="G35" s="12"/>
    </row>
    <row r="36" spans="1:16" s="86" customFormat="1" ht="21.75" customHeight="1">
      <c r="A36" s="13"/>
      <c r="B36" s="84" t="s">
        <v>8</v>
      </c>
      <c r="C36" s="85">
        <f>B27</f>
        <v>123076</v>
      </c>
      <c r="D36" s="12"/>
      <c r="E36" s="13"/>
      <c r="F36" s="12"/>
      <c r="G36" s="13"/>
    </row>
    <row r="37" spans="1:16" ht="19.649999999999999" customHeight="1">
      <c r="D37" s="46"/>
      <c r="E37" s="46"/>
      <c r="F37" s="47"/>
      <c r="G37" s="48"/>
    </row>
    <row r="38" spans="1:16" s="73" customFormat="1" ht="19.649999999999999" customHeight="1">
      <c r="A38" s="16" t="s">
        <v>9</v>
      </c>
      <c r="B38" s="16"/>
      <c r="C38" s="16"/>
      <c r="D38" s="87"/>
      <c r="E38" s="87"/>
      <c r="F38" s="88"/>
      <c r="G38" s="89"/>
    </row>
    <row r="39" spans="1:16" s="73" customFormat="1" ht="19.649999999999999" customHeight="1">
      <c r="A39" s="178" t="s">
        <v>10</v>
      </c>
      <c r="B39" s="178"/>
      <c r="C39" s="178"/>
      <c r="D39" s="178"/>
      <c r="E39" s="178"/>
      <c r="F39" s="178"/>
      <c r="G39" s="178"/>
      <c r="H39" s="178"/>
      <c r="I39" s="178"/>
      <c r="J39" s="178"/>
      <c r="K39" s="178"/>
      <c r="L39" s="178"/>
      <c r="M39" s="178"/>
      <c r="N39" s="178"/>
      <c r="O39" s="178"/>
      <c r="P39" s="178"/>
    </row>
    <row r="40" spans="1:16" s="73" customFormat="1" ht="19.649999999999999" customHeight="1">
      <c r="A40" s="178"/>
      <c r="B40" s="178"/>
      <c r="C40" s="178"/>
      <c r="D40" s="178"/>
      <c r="E40" s="178"/>
      <c r="F40" s="178"/>
      <c r="G40" s="178"/>
      <c r="H40" s="178"/>
      <c r="I40" s="178"/>
      <c r="J40" s="178"/>
      <c r="K40" s="178"/>
      <c r="L40" s="178"/>
      <c r="M40" s="178"/>
      <c r="N40" s="178"/>
      <c r="O40" s="178"/>
      <c r="P40" s="178"/>
    </row>
    <row r="41" spans="1:16" s="73" customFormat="1" ht="14.4">
      <c r="A41" s="16"/>
      <c r="B41" s="16"/>
      <c r="C41" s="16"/>
      <c r="D41" s="16"/>
      <c r="E41" s="16"/>
      <c r="F41" s="16"/>
      <c r="G41" s="16"/>
    </row>
    <row r="42" spans="1:16" ht="19.649999999999999" customHeight="1">
      <c r="A42" s="179"/>
      <c r="B42" s="179"/>
      <c r="C42" s="179"/>
      <c r="D42" s="179"/>
      <c r="E42" s="179"/>
      <c r="F42" s="179"/>
      <c r="G42" s="50"/>
    </row>
    <row r="43" spans="1:16" ht="19.649999999999999" customHeight="1">
      <c r="A43" s="179"/>
      <c r="B43" s="179"/>
      <c r="C43" s="179"/>
      <c r="D43" s="179"/>
      <c r="E43" s="179"/>
      <c r="F43" s="179"/>
      <c r="G43" s="50"/>
    </row>
    <row r="159" spans="3:3" ht="40.799999999999997">
      <c r="C159" s="90"/>
    </row>
  </sheetData>
  <mergeCells count="6">
    <mergeCell ref="A1:P1"/>
    <mergeCell ref="A2:P2"/>
    <mergeCell ref="A3:P3"/>
    <mergeCell ref="A39:P40"/>
    <mergeCell ref="A42:F43"/>
    <mergeCell ref="C4:G4"/>
  </mergeCells>
  <conditionalFormatting sqref="J28:L28">
    <cfRule type="cellIs" dxfId="5"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AA90"/>
  <sheetViews>
    <sheetView showGridLines="0" showRowColHeaders="0" topLeftCell="A4" zoomScale="90" zoomScaleNormal="90" workbookViewId="0">
      <pane ySplit="7" topLeftCell="A63" activePane="bottomLeft" state="frozen"/>
      <selection activeCell="C25" sqref="C25"/>
      <selection pane="bottomLeft" activeCell="N99" sqref="N99"/>
    </sheetView>
  </sheetViews>
  <sheetFormatPr baseColWidth="10" defaultColWidth="11.44140625" defaultRowHeight="13.8"/>
  <cols>
    <col min="1" max="1" width="16.5546875" style="14" hidden="1" customWidth="1"/>
    <col min="2" max="2" width="1.5546875" style="14" customWidth="1"/>
    <col min="3" max="3" width="7.33203125" style="14" customWidth="1"/>
    <col min="4" max="4" width="25.5546875" style="14" customWidth="1"/>
    <col min="5" max="6" width="12.109375" style="14" customWidth="1"/>
    <col min="7" max="7" width="12.44140625" style="14" customWidth="1"/>
    <col min="8" max="8" width="13" style="14" customWidth="1"/>
    <col min="9" max="9" width="12.44140625" style="14" customWidth="1"/>
    <col min="10" max="10" width="10.44140625" style="14" customWidth="1"/>
    <col min="11" max="11" width="12.109375" style="14" customWidth="1"/>
    <col min="12" max="12" width="10.44140625" style="14" customWidth="1"/>
    <col min="13" max="13" width="14" style="14" customWidth="1"/>
    <col min="14" max="15" width="11.44140625" style="14"/>
    <col min="16" max="16" width="14" style="14" customWidth="1"/>
    <col min="17" max="16384" width="11.44140625" style="14"/>
  </cols>
  <sheetData>
    <row r="1" spans="1:27" ht="15.75" hidden="1" customHeight="1"/>
    <row r="2" spans="1:27" ht="15.75" hidden="1" customHeight="1"/>
    <row r="3" spans="1:27" hidden="1"/>
    <row r="4" spans="1:27" s="58" customFormat="1" ht="18.899999999999999" customHeight="1">
      <c r="D4" s="184" t="s">
        <v>12</v>
      </c>
      <c r="E4" s="185"/>
      <c r="F4" s="185"/>
      <c r="G4" s="185"/>
      <c r="H4" s="185"/>
      <c r="I4" s="185"/>
      <c r="J4" s="185"/>
      <c r="K4" s="185"/>
      <c r="L4" s="185"/>
      <c r="M4" s="185"/>
      <c r="N4" s="185"/>
      <c r="O4" s="59"/>
    </row>
    <row r="5" spans="1:27" s="58" customFormat="1" ht="19.649999999999999" customHeight="1">
      <c r="D5" s="186" t="s">
        <v>13</v>
      </c>
      <c r="E5" s="185"/>
      <c r="F5" s="185"/>
      <c r="G5" s="185"/>
      <c r="H5" s="185"/>
      <c r="I5" s="185"/>
      <c r="J5" s="185"/>
      <c r="K5" s="185"/>
      <c r="L5" s="185"/>
      <c r="M5" s="185"/>
      <c r="N5" s="185"/>
      <c r="O5" s="60"/>
    </row>
    <row r="6" spans="1:27" s="58" customFormat="1" ht="18">
      <c r="D6" s="186" t="s">
        <v>14</v>
      </c>
      <c r="E6" s="187"/>
      <c r="F6" s="187"/>
      <c r="G6" s="187"/>
      <c r="H6" s="187"/>
      <c r="I6" s="187"/>
      <c r="J6" s="187"/>
      <c r="K6" s="187"/>
      <c r="L6" s="187"/>
      <c r="M6" s="187"/>
      <c r="N6" s="187"/>
      <c r="O6" s="59"/>
    </row>
    <row r="7" spans="1:27" s="61" customFormat="1" ht="18.600000000000001" customHeight="1">
      <c r="D7" s="188" t="s">
        <v>121</v>
      </c>
      <c r="E7" s="173"/>
      <c r="F7" s="173"/>
      <c r="G7" s="173"/>
      <c r="H7" s="173"/>
      <c r="I7" s="173"/>
      <c r="J7" s="173"/>
      <c r="K7" s="173"/>
      <c r="L7" s="173"/>
      <c r="M7" s="173"/>
      <c r="N7" s="173"/>
      <c r="O7" s="62"/>
    </row>
    <row r="8" spans="1:27" s="61" customFormat="1" ht="4.6500000000000004" customHeight="1">
      <c r="E8" s="63"/>
      <c r="F8" s="63"/>
      <c r="G8" s="63"/>
      <c r="H8" s="63"/>
      <c r="I8" s="63"/>
      <c r="J8" s="63"/>
      <c r="K8" s="63"/>
      <c r="L8" s="63"/>
    </row>
    <row r="9" spans="1:27" s="64" customFormat="1" ht="17.850000000000001" customHeight="1">
      <c r="C9" s="169" t="s">
        <v>103</v>
      </c>
      <c r="D9" s="191" t="s">
        <v>125</v>
      </c>
      <c r="E9" s="177" t="s">
        <v>15</v>
      </c>
      <c r="F9" s="189"/>
      <c r="G9" s="189"/>
      <c r="H9" s="189"/>
      <c r="I9" s="177" t="s">
        <v>16</v>
      </c>
      <c r="J9" s="189"/>
      <c r="K9" s="189"/>
      <c r="L9" s="189"/>
      <c r="M9" s="190" t="s">
        <v>17</v>
      </c>
      <c r="N9" s="169"/>
    </row>
    <row r="10" spans="1:27" s="65" customFormat="1" ht="40.950000000000003" customHeight="1">
      <c r="C10" s="169"/>
      <c r="D10" s="192"/>
      <c r="E10" s="139" t="s">
        <v>18</v>
      </c>
      <c r="F10" s="139" t="s">
        <v>19</v>
      </c>
      <c r="G10" s="139" t="s">
        <v>20</v>
      </c>
      <c r="H10" s="139" t="s">
        <v>19</v>
      </c>
      <c r="I10" s="139" t="s">
        <v>18</v>
      </c>
      <c r="J10" s="139" t="s">
        <v>19</v>
      </c>
      <c r="K10" s="139" t="s">
        <v>20</v>
      </c>
      <c r="L10" s="139" t="s">
        <v>19</v>
      </c>
      <c r="M10" s="140" t="s">
        <v>21</v>
      </c>
      <c r="N10" s="140" t="s">
        <v>19</v>
      </c>
    </row>
    <row r="11" spans="1:27" s="28" customFormat="1" ht="15.75" customHeight="1">
      <c r="A11" s="65"/>
      <c r="B11" s="65"/>
      <c r="C11" s="120"/>
      <c r="D11" s="141" t="s">
        <v>22</v>
      </c>
      <c r="E11" s="121">
        <v>10766</v>
      </c>
      <c r="F11" s="142">
        <v>111.42513468326212</v>
      </c>
      <c r="G11" s="121">
        <v>0</v>
      </c>
      <c r="H11" s="142"/>
      <c r="I11" s="121">
        <v>18</v>
      </c>
      <c r="J11" s="142">
        <v>42</v>
      </c>
      <c r="K11" s="121">
        <v>0</v>
      </c>
      <c r="L11" s="142"/>
      <c r="M11" s="121">
        <v>0</v>
      </c>
      <c r="N11" s="142"/>
      <c r="O11" s="40"/>
      <c r="P11" s="66"/>
      <c r="Q11" s="37"/>
      <c r="R11" s="37"/>
      <c r="S11" s="37"/>
      <c r="T11" s="37"/>
    </row>
    <row r="12" spans="1:27" ht="15.6">
      <c r="A12" s="65"/>
      <c r="B12" s="65"/>
      <c r="C12" s="123">
        <v>4</v>
      </c>
      <c r="D12" s="143" t="s">
        <v>23</v>
      </c>
      <c r="E12" s="144">
        <v>1097</v>
      </c>
      <c r="F12" s="145">
        <v>111.37192342752962</v>
      </c>
      <c r="G12" s="144">
        <v>0</v>
      </c>
      <c r="H12" s="145"/>
      <c r="I12" s="144">
        <v>3</v>
      </c>
      <c r="J12" s="145">
        <v>42</v>
      </c>
      <c r="K12" s="144">
        <v>0</v>
      </c>
      <c r="L12" s="145"/>
      <c r="M12" s="144">
        <v>0</v>
      </c>
      <c r="N12" s="145"/>
      <c r="O12" s="51"/>
      <c r="P12" s="56"/>
      <c r="Q12" s="37"/>
      <c r="R12" s="37"/>
      <c r="S12" s="37"/>
      <c r="T12" s="37"/>
    </row>
    <row r="13" spans="1:27" ht="15.6">
      <c r="A13" s="65"/>
      <c r="B13" s="65"/>
      <c r="C13" s="123">
        <v>11</v>
      </c>
      <c r="D13" s="143" t="s">
        <v>24</v>
      </c>
      <c r="E13" s="144">
        <v>1279</v>
      </c>
      <c r="F13" s="145">
        <v>111.21266614542611</v>
      </c>
      <c r="G13" s="144">
        <v>0</v>
      </c>
      <c r="H13" s="145"/>
      <c r="I13" s="144">
        <v>1</v>
      </c>
      <c r="J13" s="145">
        <v>42</v>
      </c>
      <c r="K13" s="144">
        <v>0</v>
      </c>
      <c r="L13" s="145"/>
      <c r="M13" s="144">
        <v>0</v>
      </c>
      <c r="N13" s="145"/>
      <c r="O13" s="51"/>
      <c r="P13" s="56"/>
      <c r="Q13" s="106"/>
      <c r="R13" s="106"/>
      <c r="S13" s="106"/>
      <c r="T13" s="106"/>
      <c r="U13" s="105"/>
      <c r="V13" s="105"/>
      <c r="W13" s="105"/>
      <c r="X13" s="105"/>
      <c r="Y13" s="105"/>
      <c r="Z13" s="105"/>
      <c r="AA13" s="105"/>
    </row>
    <row r="14" spans="1:27" ht="15.6">
      <c r="A14" s="65"/>
      <c r="B14" s="65"/>
      <c r="C14" s="123">
        <v>14</v>
      </c>
      <c r="D14" s="143" t="s">
        <v>25</v>
      </c>
      <c r="E14" s="144">
        <v>1011</v>
      </c>
      <c r="F14" s="145">
        <v>111.20969337289812</v>
      </c>
      <c r="G14" s="144">
        <v>0</v>
      </c>
      <c r="H14" s="145"/>
      <c r="I14" s="144">
        <v>2</v>
      </c>
      <c r="J14" s="145">
        <v>42</v>
      </c>
      <c r="K14" s="144">
        <v>0</v>
      </c>
      <c r="L14" s="145"/>
      <c r="M14" s="144">
        <v>0</v>
      </c>
      <c r="N14" s="145"/>
      <c r="O14" s="51"/>
      <c r="P14" s="56"/>
      <c r="Q14" s="107"/>
      <c r="R14" s="108"/>
      <c r="S14" s="107"/>
      <c r="T14" s="108"/>
      <c r="U14" s="107"/>
      <c r="V14" s="108"/>
      <c r="W14" s="107"/>
      <c r="X14" s="108"/>
      <c r="Y14" s="107"/>
      <c r="Z14" s="108"/>
      <c r="AA14" s="105"/>
    </row>
    <row r="15" spans="1:27" ht="15.6">
      <c r="A15" s="65"/>
      <c r="B15" s="65"/>
      <c r="C15" s="123">
        <v>18</v>
      </c>
      <c r="D15" s="143" t="s">
        <v>26</v>
      </c>
      <c r="E15" s="144">
        <v>1134</v>
      </c>
      <c r="F15" s="145">
        <v>111.70458553791887</v>
      </c>
      <c r="G15" s="144">
        <v>0</v>
      </c>
      <c r="H15" s="145"/>
      <c r="I15" s="144">
        <v>6</v>
      </c>
      <c r="J15" s="145">
        <v>42</v>
      </c>
      <c r="K15" s="144">
        <v>0</v>
      </c>
      <c r="L15" s="145"/>
      <c r="M15" s="144">
        <v>0</v>
      </c>
      <c r="N15" s="145"/>
      <c r="O15" s="51"/>
      <c r="P15" s="56"/>
      <c r="Q15" s="109"/>
      <c r="R15" s="110"/>
      <c r="S15" s="109"/>
      <c r="T15" s="110"/>
      <c r="U15" s="109"/>
      <c r="V15" s="110"/>
      <c r="W15" s="109"/>
      <c r="X15" s="110"/>
      <c r="Y15" s="109"/>
      <c r="Z15" s="110"/>
      <c r="AA15" s="105"/>
    </row>
    <row r="16" spans="1:27" ht="15.6">
      <c r="A16" s="65"/>
      <c r="B16" s="65"/>
      <c r="C16" s="123">
        <v>21</v>
      </c>
      <c r="D16" s="143" t="s">
        <v>27</v>
      </c>
      <c r="E16" s="144">
        <v>771</v>
      </c>
      <c r="F16" s="145">
        <v>112.0272373540856</v>
      </c>
      <c r="G16" s="144">
        <v>0</v>
      </c>
      <c r="H16" s="145"/>
      <c r="I16" s="144">
        <v>0</v>
      </c>
      <c r="J16" s="145"/>
      <c r="K16" s="144">
        <v>0</v>
      </c>
      <c r="L16" s="145"/>
      <c r="M16" s="144">
        <v>0</v>
      </c>
      <c r="N16" s="145"/>
      <c r="O16" s="51"/>
      <c r="P16" s="56"/>
      <c r="Q16" s="109"/>
      <c r="R16" s="110"/>
      <c r="S16" s="109"/>
      <c r="T16" s="110"/>
      <c r="U16" s="109"/>
      <c r="V16" s="110"/>
      <c r="W16" s="109"/>
      <c r="X16" s="110"/>
      <c r="Y16" s="109"/>
      <c r="Z16" s="110"/>
      <c r="AA16" s="105"/>
    </row>
    <row r="17" spans="1:27" ht="15.6">
      <c r="A17" s="65"/>
      <c r="B17" s="65"/>
      <c r="C17" s="123">
        <v>23</v>
      </c>
      <c r="D17" s="143" t="s">
        <v>28</v>
      </c>
      <c r="E17" s="144">
        <v>772</v>
      </c>
      <c r="F17" s="145">
        <v>110.81994818652849</v>
      </c>
      <c r="G17" s="144">
        <v>0</v>
      </c>
      <c r="H17" s="145"/>
      <c r="I17" s="144">
        <v>2</v>
      </c>
      <c r="J17" s="145">
        <v>42</v>
      </c>
      <c r="K17" s="144">
        <v>0</v>
      </c>
      <c r="L17" s="145"/>
      <c r="M17" s="144">
        <v>0</v>
      </c>
      <c r="N17" s="145"/>
      <c r="O17" s="51"/>
      <c r="P17" s="56"/>
      <c r="Q17" s="109"/>
      <c r="R17" s="110"/>
      <c r="S17" s="109"/>
      <c r="T17" s="110"/>
      <c r="U17" s="109"/>
      <c r="V17" s="110"/>
      <c r="W17" s="109"/>
      <c r="X17" s="110"/>
      <c r="Y17" s="109"/>
      <c r="Z17" s="110"/>
      <c r="AA17" s="105"/>
    </row>
    <row r="18" spans="1:27" ht="15.6">
      <c r="A18" s="65"/>
      <c r="B18" s="65"/>
      <c r="C18" s="123">
        <v>29</v>
      </c>
      <c r="D18" s="143" t="s">
        <v>29</v>
      </c>
      <c r="E18" s="144">
        <v>1966</v>
      </c>
      <c r="F18" s="145">
        <v>111.53102746693794</v>
      </c>
      <c r="G18" s="144">
        <v>0</v>
      </c>
      <c r="H18" s="145"/>
      <c r="I18" s="144">
        <v>2</v>
      </c>
      <c r="J18" s="145">
        <v>42</v>
      </c>
      <c r="K18" s="144">
        <v>0</v>
      </c>
      <c r="L18" s="145"/>
      <c r="M18" s="144">
        <v>0</v>
      </c>
      <c r="N18" s="145"/>
      <c r="O18" s="51"/>
      <c r="P18" s="56"/>
      <c r="Q18" s="109"/>
      <c r="R18" s="110"/>
      <c r="S18" s="109"/>
      <c r="T18" s="110"/>
      <c r="U18" s="109"/>
      <c r="V18" s="110"/>
      <c r="W18" s="109"/>
      <c r="X18" s="110"/>
      <c r="Y18" s="109"/>
      <c r="Z18" s="110"/>
      <c r="AA18" s="105"/>
    </row>
    <row r="19" spans="1:27" ht="15.6">
      <c r="A19" s="65"/>
      <c r="B19" s="65"/>
      <c r="C19" s="123">
        <v>41</v>
      </c>
      <c r="D19" s="143" t="s">
        <v>30</v>
      </c>
      <c r="E19" s="144">
        <v>2736</v>
      </c>
      <c r="F19" s="145">
        <v>111.43457602339181</v>
      </c>
      <c r="G19" s="144">
        <v>0</v>
      </c>
      <c r="H19" s="145"/>
      <c r="I19" s="144">
        <v>2</v>
      </c>
      <c r="J19" s="145">
        <v>42</v>
      </c>
      <c r="K19" s="144">
        <v>0</v>
      </c>
      <c r="L19" s="145"/>
      <c r="M19" s="144">
        <v>0</v>
      </c>
      <c r="N19" s="145"/>
      <c r="O19" s="51"/>
      <c r="P19" s="56"/>
      <c r="Q19" s="109"/>
      <c r="R19" s="110"/>
      <c r="S19" s="109"/>
      <c r="T19" s="110"/>
      <c r="U19" s="109"/>
      <c r="V19" s="110"/>
      <c r="W19" s="109"/>
      <c r="X19" s="110"/>
      <c r="Y19" s="109"/>
      <c r="Z19" s="110"/>
      <c r="AA19" s="105"/>
    </row>
    <row r="20" spans="1:27" s="28" customFormat="1" ht="15.6">
      <c r="A20" s="65"/>
      <c r="B20" s="65"/>
      <c r="C20" s="127"/>
      <c r="D20" s="141" t="s">
        <v>31</v>
      </c>
      <c r="E20" s="121">
        <v>1656</v>
      </c>
      <c r="F20" s="142">
        <v>108.92632850241546</v>
      </c>
      <c r="G20" s="121">
        <v>0</v>
      </c>
      <c r="H20" s="142"/>
      <c r="I20" s="121">
        <v>1</v>
      </c>
      <c r="J20" s="142">
        <v>42</v>
      </c>
      <c r="K20" s="121">
        <v>0</v>
      </c>
      <c r="L20" s="142"/>
      <c r="M20" s="121">
        <v>0</v>
      </c>
      <c r="N20" s="142"/>
      <c r="O20" s="40"/>
      <c r="P20" s="66"/>
      <c r="Q20" s="109"/>
      <c r="R20" s="110"/>
      <c r="S20" s="109"/>
      <c r="T20" s="110"/>
      <c r="U20" s="109"/>
      <c r="V20" s="110"/>
      <c r="W20" s="109"/>
      <c r="X20" s="110"/>
      <c r="Y20" s="109"/>
      <c r="Z20" s="110"/>
      <c r="AA20" s="111"/>
    </row>
    <row r="21" spans="1:27" ht="15.6">
      <c r="A21" s="65"/>
      <c r="B21" s="65"/>
      <c r="C21" s="128">
        <v>22</v>
      </c>
      <c r="D21" s="143" t="s">
        <v>32</v>
      </c>
      <c r="E21" s="144">
        <v>272</v>
      </c>
      <c r="F21" s="145">
        <v>108.13970588235294</v>
      </c>
      <c r="G21" s="144">
        <v>0</v>
      </c>
      <c r="H21" s="145"/>
      <c r="I21" s="144">
        <v>0</v>
      </c>
      <c r="J21" s="145"/>
      <c r="K21" s="144">
        <v>0</v>
      </c>
      <c r="L21" s="145"/>
      <c r="M21" s="144">
        <v>0</v>
      </c>
      <c r="N21" s="145"/>
      <c r="O21" s="51"/>
      <c r="P21" s="56"/>
      <c r="Q21" s="109"/>
      <c r="R21" s="110"/>
      <c r="S21" s="109"/>
      <c r="T21" s="110"/>
      <c r="U21" s="109"/>
      <c r="V21" s="110"/>
      <c r="W21" s="109"/>
      <c r="X21" s="110"/>
      <c r="Y21" s="109"/>
      <c r="Z21" s="110"/>
      <c r="AA21" s="105"/>
    </row>
    <row r="22" spans="1:27" ht="15.6">
      <c r="A22" s="65"/>
      <c r="B22" s="65"/>
      <c r="C22" s="128">
        <v>44</v>
      </c>
      <c r="D22" s="143" t="s">
        <v>33</v>
      </c>
      <c r="E22" s="144">
        <v>198</v>
      </c>
      <c r="F22" s="145">
        <v>107.78787878787878</v>
      </c>
      <c r="G22" s="144">
        <v>0</v>
      </c>
      <c r="H22" s="145"/>
      <c r="I22" s="144">
        <v>0</v>
      </c>
      <c r="J22" s="145"/>
      <c r="K22" s="144">
        <v>0</v>
      </c>
      <c r="L22" s="145"/>
      <c r="M22" s="144">
        <v>0</v>
      </c>
      <c r="N22" s="145"/>
      <c r="O22" s="51"/>
      <c r="P22" s="56"/>
      <c r="Q22" s="109"/>
      <c r="R22" s="110"/>
      <c r="S22" s="109"/>
      <c r="T22" s="110"/>
      <c r="U22" s="109"/>
      <c r="V22" s="110"/>
      <c r="W22" s="109"/>
      <c r="X22" s="110"/>
      <c r="Y22" s="109"/>
      <c r="Z22" s="110"/>
      <c r="AA22" s="105"/>
    </row>
    <row r="23" spans="1:27" ht="15.6">
      <c r="A23" s="65"/>
      <c r="B23" s="65"/>
      <c r="C23" s="128">
        <v>50</v>
      </c>
      <c r="D23" s="143" t="s">
        <v>34</v>
      </c>
      <c r="E23" s="144">
        <v>1186</v>
      </c>
      <c r="F23" s="145">
        <v>109.29679595278246</v>
      </c>
      <c r="G23" s="144">
        <v>0</v>
      </c>
      <c r="H23" s="145"/>
      <c r="I23" s="144">
        <v>1</v>
      </c>
      <c r="J23" s="145">
        <v>42</v>
      </c>
      <c r="K23" s="144">
        <v>0</v>
      </c>
      <c r="L23" s="145"/>
      <c r="M23" s="144">
        <v>0</v>
      </c>
      <c r="N23" s="145"/>
      <c r="O23" s="51"/>
      <c r="P23" s="56"/>
      <c r="Q23" s="107"/>
      <c r="R23" s="108"/>
      <c r="S23" s="107"/>
      <c r="T23" s="108"/>
      <c r="U23" s="107"/>
      <c r="V23" s="108"/>
      <c r="W23" s="107"/>
      <c r="X23" s="108"/>
      <c r="Y23" s="107"/>
      <c r="Z23" s="108"/>
      <c r="AA23" s="105"/>
    </row>
    <row r="24" spans="1:27" s="28" customFormat="1" ht="15.6">
      <c r="A24" s="65"/>
      <c r="B24" s="65"/>
      <c r="C24" s="127">
        <v>33</v>
      </c>
      <c r="D24" s="141" t="s">
        <v>35</v>
      </c>
      <c r="E24" s="121">
        <v>871</v>
      </c>
      <c r="F24" s="142">
        <v>108.50172215843858</v>
      </c>
      <c r="G24" s="121">
        <v>0</v>
      </c>
      <c r="H24" s="142"/>
      <c r="I24" s="121">
        <v>0</v>
      </c>
      <c r="J24" s="142"/>
      <c r="K24" s="121">
        <v>0</v>
      </c>
      <c r="L24" s="142"/>
      <c r="M24" s="121">
        <v>0</v>
      </c>
      <c r="N24" s="142"/>
      <c r="O24" s="40"/>
      <c r="P24" s="66"/>
      <c r="Q24" s="109"/>
      <c r="R24" s="110"/>
      <c r="S24" s="109"/>
      <c r="T24" s="110"/>
      <c r="U24" s="109"/>
      <c r="V24" s="110"/>
      <c r="W24" s="109"/>
      <c r="X24" s="110"/>
      <c r="Y24" s="109"/>
      <c r="Z24" s="110"/>
      <c r="AA24" s="111"/>
    </row>
    <row r="25" spans="1:27" s="28" customFormat="1" ht="15.6">
      <c r="A25" s="65"/>
      <c r="B25" s="65"/>
      <c r="C25" s="127">
        <v>7</v>
      </c>
      <c r="D25" s="141" t="s">
        <v>36</v>
      </c>
      <c r="E25" s="121">
        <v>1643</v>
      </c>
      <c r="F25" s="142">
        <v>108.76262933657942</v>
      </c>
      <c r="G25" s="121">
        <v>0</v>
      </c>
      <c r="H25" s="142"/>
      <c r="I25" s="121">
        <v>1</v>
      </c>
      <c r="J25" s="142">
        <v>42</v>
      </c>
      <c r="K25" s="121">
        <v>0</v>
      </c>
      <c r="L25" s="142"/>
      <c r="M25" s="121">
        <v>0</v>
      </c>
      <c r="N25" s="142"/>
      <c r="O25" s="40"/>
      <c r="P25" s="66"/>
      <c r="Q25" s="109"/>
      <c r="R25" s="110"/>
      <c r="S25" s="109"/>
      <c r="T25" s="110"/>
      <c r="U25" s="109"/>
      <c r="V25" s="110"/>
      <c r="W25" s="109"/>
      <c r="X25" s="110"/>
      <c r="Y25" s="109"/>
      <c r="Z25" s="110"/>
      <c r="AA25" s="111"/>
    </row>
    <row r="26" spans="1:27" s="28" customFormat="1" ht="15.6">
      <c r="A26" s="65"/>
      <c r="B26" s="65"/>
      <c r="C26" s="127"/>
      <c r="D26" s="141" t="s">
        <v>37</v>
      </c>
      <c r="E26" s="121">
        <v>2016</v>
      </c>
      <c r="F26" s="142">
        <v>111.50942460317461</v>
      </c>
      <c r="G26" s="121">
        <v>1</v>
      </c>
      <c r="H26" s="142">
        <v>98</v>
      </c>
      <c r="I26" s="121">
        <v>3</v>
      </c>
      <c r="J26" s="142">
        <v>42</v>
      </c>
      <c r="K26" s="121">
        <v>0</v>
      </c>
      <c r="L26" s="142"/>
      <c r="M26" s="121">
        <v>1</v>
      </c>
      <c r="N26" s="142">
        <v>14</v>
      </c>
      <c r="O26" s="40"/>
      <c r="P26" s="66"/>
      <c r="Q26" s="109"/>
      <c r="R26" s="110"/>
      <c r="S26" s="109"/>
      <c r="T26" s="110"/>
      <c r="U26" s="109"/>
      <c r="V26" s="110"/>
      <c r="W26" s="109"/>
      <c r="X26" s="110"/>
      <c r="Y26" s="109"/>
      <c r="Z26" s="110"/>
      <c r="AA26" s="111"/>
    </row>
    <row r="27" spans="1:27" ht="15.6">
      <c r="A27" s="65"/>
      <c r="B27" s="65"/>
      <c r="C27" s="128">
        <v>35</v>
      </c>
      <c r="D27" s="143" t="s">
        <v>38</v>
      </c>
      <c r="E27" s="144">
        <v>1077</v>
      </c>
      <c r="F27" s="145">
        <v>111.43082636954503</v>
      </c>
      <c r="G27" s="144">
        <v>1</v>
      </c>
      <c r="H27" s="145">
        <v>98</v>
      </c>
      <c r="I27" s="144">
        <v>2</v>
      </c>
      <c r="J27" s="145">
        <v>42</v>
      </c>
      <c r="K27" s="144">
        <v>0</v>
      </c>
      <c r="L27" s="145"/>
      <c r="M27" s="144">
        <v>1</v>
      </c>
      <c r="N27" s="145">
        <v>14</v>
      </c>
      <c r="O27" s="51"/>
      <c r="P27" s="56"/>
      <c r="Q27" s="107"/>
      <c r="R27" s="108"/>
      <c r="S27" s="107"/>
      <c r="T27" s="108"/>
      <c r="U27" s="107"/>
      <c r="V27" s="108"/>
      <c r="W27" s="107"/>
      <c r="X27" s="108"/>
      <c r="Y27" s="107"/>
      <c r="Z27" s="108"/>
      <c r="AA27" s="105"/>
    </row>
    <row r="28" spans="1:27" ht="15.6">
      <c r="A28" s="65"/>
      <c r="B28" s="65"/>
      <c r="C28" s="128">
        <v>38</v>
      </c>
      <c r="D28" s="143" t="s">
        <v>39</v>
      </c>
      <c r="E28" s="144">
        <v>939</v>
      </c>
      <c r="F28" s="145">
        <v>111.59957401490948</v>
      </c>
      <c r="G28" s="144">
        <v>0</v>
      </c>
      <c r="H28" s="145"/>
      <c r="I28" s="144">
        <v>1</v>
      </c>
      <c r="J28" s="145">
        <v>42</v>
      </c>
      <c r="K28" s="144">
        <v>0</v>
      </c>
      <c r="L28" s="145"/>
      <c r="M28" s="144">
        <v>0</v>
      </c>
      <c r="N28" s="145"/>
      <c r="O28" s="51"/>
      <c r="P28" s="56"/>
      <c r="Q28" s="107"/>
      <c r="R28" s="108"/>
      <c r="S28" s="107"/>
      <c r="T28" s="108"/>
      <c r="U28" s="107"/>
      <c r="V28" s="108"/>
      <c r="W28" s="107"/>
      <c r="X28" s="108"/>
      <c r="Y28" s="107"/>
      <c r="Z28" s="108"/>
      <c r="AA28" s="105"/>
    </row>
    <row r="29" spans="1:27" s="28" customFormat="1" ht="15.6">
      <c r="A29" s="65"/>
      <c r="B29" s="65"/>
      <c r="C29" s="127">
        <v>39</v>
      </c>
      <c r="D29" s="141" t="s">
        <v>40</v>
      </c>
      <c r="E29" s="121">
        <v>595</v>
      </c>
      <c r="F29" s="142">
        <v>108.98991596638655</v>
      </c>
      <c r="G29" s="121">
        <v>0</v>
      </c>
      <c r="H29" s="142"/>
      <c r="I29" s="121">
        <v>0</v>
      </c>
      <c r="J29" s="142"/>
      <c r="K29" s="121">
        <v>0</v>
      </c>
      <c r="L29" s="142"/>
      <c r="M29" s="121">
        <v>0</v>
      </c>
      <c r="N29" s="142"/>
      <c r="O29" s="40"/>
      <c r="P29" s="66"/>
      <c r="Q29" s="107"/>
      <c r="R29" s="108"/>
      <c r="S29" s="107"/>
      <c r="T29" s="108"/>
      <c r="U29" s="107"/>
      <c r="V29" s="108"/>
      <c r="W29" s="107"/>
      <c r="X29" s="108"/>
      <c r="Y29" s="107"/>
      <c r="Z29" s="108"/>
      <c r="AA29" s="111"/>
    </row>
    <row r="30" spans="1:27" s="28" customFormat="1" ht="15.6">
      <c r="A30" s="65"/>
      <c r="B30" s="65"/>
      <c r="C30" s="127"/>
      <c r="D30" s="141" t="s">
        <v>41</v>
      </c>
      <c r="E30" s="121">
        <v>2332</v>
      </c>
      <c r="F30" s="142">
        <v>109.86835334476844</v>
      </c>
      <c r="G30" s="121">
        <v>0</v>
      </c>
      <c r="H30" s="142"/>
      <c r="I30" s="121">
        <v>4</v>
      </c>
      <c r="J30" s="142">
        <v>42</v>
      </c>
      <c r="K30" s="121">
        <v>0</v>
      </c>
      <c r="L30" s="142"/>
      <c r="M30" s="121">
        <v>0</v>
      </c>
      <c r="N30" s="142"/>
      <c r="O30" s="40"/>
      <c r="P30" s="66"/>
      <c r="Q30" s="109"/>
      <c r="R30" s="110"/>
      <c r="S30" s="109"/>
      <c r="T30" s="110"/>
      <c r="U30" s="109"/>
      <c r="V30" s="110"/>
      <c r="W30" s="109"/>
      <c r="X30" s="110"/>
      <c r="Y30" s="109"/>
      <c r="Z30" s="110"/>
      <c r="AA30" s="111"/>
    </row>
    <row r="31" spans="1:27" ht="15.6">
      <c r="A31" s="65"/>
      <c r="B31" s="65"/>
      <c r="C31" s="129">
        <v>5</v>
      </c>
      <c r="D31" s="146" t="s">
        <v>42</v>
      </c>
      <c r="E31" s="144">
        <v>141</v>
      </c>
      <c r="F31" s="145">
        <v>110.8936170212766</v>
      </c>
      <c r="G31" s="144">
        <v>0</v>
      </c>
      <c r="H31" s="145"/>
      <c r="I31" s="144">
        <v>1</v>
      </c>
      <c r="J31" s="145">
        <v>42</v>
      </c>
      <c r="K31" s="144">
        <v>0</v>
      </c>
      <c r="L31" s="145"/>
      <c r="M31" s="144">
        <v>0</v>
      </c>
      <c r="N31" s="145"/>
      <c r="O31" s="51"/>
      <c r="P31" s="56"/>
      <c r="Q31" s="109"/>
      <c r="R31" s="110"/>
      <c r="S31" s="109"/>
      <c r="T31" s="110"/>
      <c r="U31" s="109"/>
      <c r="V31" s="110"/>
      <c r="W31" s="109"/>
      <c r="X31" s="110"/>
      <c r="Y31" s="109"/>
      <c r="Z31" s="110"/>
      <c r="AA31" s="105"/>
    </row>
    <row r="32" spans="1:27" ht="15.6">
      <c r="A32" s="65"/>
      <c r="B32" s="65"/>
      <c r="C32" s="129">
        <v>9</v>
      </c>
      <c r="D32" s="146" t="s">
        <v>43</v>
      </c>
      <c r="E32" s="144">
        <v>377</v>
      </c>
      <c r="F32" s="145">
        <v>108.30769230769231</v>
      </c>
      <c r="G32" s="144">
        <v>0</v>
      </c>
      <c r="H32" s="145"/>
      <c r="I32" s="144">
        <v>0</v>
      </c>
      <c r="J32" s="145"/>
      <c r="K32" s="144">
        <v>0</v>
      </c>
      <c r="L32" s="145"/>
      <c r="M32" s="144">
        <v>0</v>
      </c>
      <c r="N32" s="145"/>
      <c r="O32" s="51"/>
      <c r="P32" s="56"/>
      <c r="Q32" s="107"/>
      <c r="R32" s="108"/>
      <c r="S32" s="107"/>
      <c r="T32" s="108"/>
      <c r="U32" s="107"/>
      <c r="V32" s="108"/>
      <c r="W32" s="107"/>
      <c r="X32" s="108"/>
      <c r="Y32" s="107"/>
      <c r="Z32" s="108"/>
      <c r="AA32" s="105"/>
    </row>
    <row r="33" spans="1:27" ht="15.6">
      <c r="A33" s="65"/>
      <c r="B33" s="65"/>
      <c r="C33" s="129">
        <v>24</v>
      </c>
      <c r="D33" s="143" t="s">
        <v>44</v>
      </c>
      <c r="E33" s="144">
        <v>382</v>
      </c>
      <c r="F33" s="145">
        <v>111.27486910994764</v>
      </c>
      <c r="G33" s="144">
        <v>0</v>
      </c>
      <c r="H33" s="145"/>
      <c r="I33" s="144">
        <v>0</v>
      </c>
      <c r="J33" s="145"/>
      <c r="K33" s="144">
        <v>0</v>
      </c>
      <c r="L33" s="145"/>
      <c r="M33" s="144">
        <v>0</v>
      </c>
      <c r="N33" s="145"/>
      <c r="O33" s="51"/>
      <c r="P33" s="56"/>
      <c r="Q33" s="107"/>
      <c r="R33" s="108"/>
      <c r="S33" s="107"/>
      <c r="T33" s="108"/>
      <c r="U33" s="107"/>
      <c r="V33" s="108"/>
      <c r="W33" s="107"/>
      <c r="X33" s="108"/>
      <c r="Y33" s="107"/>
      <c r="Z33" s="108"/>
      <c r="AA33" s="105"/>
    </row>
    <row r="34" spans="1:27" ht="15.6">
      <c r="A34" s="65"/>
      <c r="B34" s="65"/>
      <c r="C34" s="129">
        <v>34</v>
      </c>
      <c r="D34" s="143" t="s">
        <v>45</v>
      </c>
      <c r="E34" s="144">
        <v>159</v>
      </c>
      <c r="F34" s="145">
        <v>110.83018867924528</v>
      </c>
      <c r="G34" s="144">
        <v>0</v>
      </c>
      <c r="H34" s="145"/>
      <c r="I34" s="144">
        <v>0</v>
      </c>
      <c r="J34" s="145"/>
      <c r="K34" s="144">
        <v>0</v>
      </c>
      <c r="L34" s="145"/>
      <c r="M34" s="144">
        <v>0</v>
      </c>
      <c r="N34" s="145"/>
      <c r="O34" s="51"/>
      <c r="P34" s="56"/>
      <c r="Q34" s="109"/>
      <c r="R34" s="110"/>
      <c r="S34" s="109"/>
      <c r="T34" s="110"/>
      <c r="U34" s="109"/>
      <c r="V34" s="110"/>
      <c r="W34" s="109"/>
      <c r="X34" s="110"/>
      <c r="Y34" s="109"/>
      <c r="Z34" s="110"/>
      <c r="AA34" s="105"/>
    </row>
    <row r="35" spans="1:27" ht="15.6">
      <c r="A35" s="65"/>
      <c r="B35" s="65"/>
      <c r="C35" s="129">
        <v>37</v>
      </c>
      <c r="D35" s="143" t="s">
        <v>46</v>
      </c>
      <c r="E35" s="144">
        <v>312</v>
      </c>
      <c r="F35" s="145">
        <v>110.44230769230769</v>
      </c>
      <c r="G35" s="144">
        <v>0</v>
      </c>
      <c r="H35" s="145"/>
      <c r="I35" s="144">
        <v>0</v>
      </c>
      <c r="J35" s="145"/>
      <c r="K35" s="144">
        <v>0</v>
      </c>
      <c r="L35" s="145"/>
      <c r="M35" s="144">
        <v>0</v>
      </c>
      <c r="N35" s="145"/>
      <c r="O35" s="51"/>
      <c r="P35" s="56"/>
      <c r="Q35" s="109"/>
      <c r="R35" s="110"/>
      <c r="S35" s="109"/>
      <c r="T35" s="110"/>
      <c r="U35" s="109"/>
      <c r="V35" s="110"/>
      <c r="W35" s="109"/>
      <c r="X35" s="110"/>
      <c r="Y35" s="109"/>
      <c r="Z35" s="110"/>
      <c r="AA35" s="105"/>
    </row>
    <row r="36" spans="1:27" ht="15.6">
      <c r="A36" s="65"/>
      <c r="B36" s="65"/>
      <c r="C36" s="129">
        <v>40</v>
      </c>
      <c r="D36" s="143" t="s">
        <v>47</v>
      </c>
      <c r="E36" s="144">
        <v>197</v>
      </c>
      <c r="F36" s="145">
        <v>109.75634517766497</v>
      </c>
      <c r="G36" s="144">
        <v>0</v>
      </c>
      <c r="H36" s="145"/>
      <c r="I36" s="144">
        <v>2</v>
      </c>
      <c r="J36" s="145">
        <v>42</v>
      </c>
      <c r="K36" s="144">
        <v>0</v>
      </c>
      <c r="L36" s="145"/>
      <c r="M36" s="144">
        <v>0</v>
      </c>
      <c r="N36" s="145"/>
      <c r="O36" s="51"/>
      <c r="P36" s="56"/>
      <c r="Q36" s="109"/>
      <c r="R36" s="110"/>
      <c r="S36" s="109"/>
      <c r="T36" s="110"/>
      <c r="U36" s="109"/>
      <c r="V36" s="110"/>
      <c r="W36" s="109"/>
      <c r="X36" s="110"/>
      <c r="Y36" s="109"/>
      <c r="Z36" s="110"/>
      <c r="AA36" s="105"/>
    </row>
    <row r="37" spans="1:27" ht="15.6">
      <c r="A37" s="65"/>
      <c r="B37" s="65"/>
      <c r="C37" s="129">
        <v>42</v>
      </c>
      <c r="D37" s="143" t="s">
        <v>48</v>
      </c>
      <c r="E37" s="144">
        <v>107</v>
      </c>
      <c r="F37" s="145">
        <v>107.85046728971963</v>
      </c>
      <c r="G37" s="144">
        <v>0</v>
      </c>
      <c r="H37" s="145"/>
      <c r="I37" s="144">
        <v>0</v>
      </c>
      <c r="J37" s="145"/>
      <c r="K37" s="144">
        <v>0</v>
      </c>
      <c r="L37" s="145"/>
      <c r="M37" s="144">
        <v>0</v>
      </c>
      <c r="N37" s="145"/>
      <c r="O37" s="51"/>
      <c r="P37" s="56"/>
      <c r="Q37" s="109"/>
      <c r="R37" s="110"/>
      <c r="S37" s="109"/>
      <c r="T37" s="110"/>
      <c r="U37" s="109"/>
      <c r="V37" s="110"/>
      <c r="W37" s="109"/>
      <c r="X37" s="110"/>
      <c r="Y37" s="109"/>
      <c r="Z37" s="110"/>
      <c r="AA37" s="105"/>
    </row>
    <row r="38" spans="1:27" ht="15.6">
      <c r="A38" s="65"/>
      <c r="B38" s="65"/>
      <c r="C38" s="129">
        <v>47</v>
      </c>
      <c r="D38" s="143" t="s">
        <v>49</v>
      </c>
      <c r="E38" s="144">
        <v>512</v>
      </c>
      <c r="F38" s="145">
        <v>109.974609375</v>
      </c>
      <c r="G38" s="144">
        <v>0</v>
      </c>
      <c r="H38" s="145"/>
      <c r="I38" s="144">
        <v>1</v>
      </c>
      <c r="J38" s="145">
        <v>42</v>
      </c>
      <c r="K38" s="144">
        <v>0</v>
      </c>
      <c r="L38" s="145"/>
      <c r="M38" s="144">
        <v>0</v>
      </c>
      <c r="N38" s="145"/>
      <c r="O38" s="51"/>
      <c r="P38" s="56"/>
      <c r="Q38" s="109"/>
      <c r="R38" s="110"/>
      <c r="S38" s="109"/>
      <c r="T38" s="110"/>
      <c r="U38" s="109"/>
      <c r="V38" s="110"/>
      <c r="W38" s="109"/>
      <c r="X38" s="110"/>
      <c r="Y38" s="109"/>
      <c r="Z38" s="110"/>
      <c r="AA38" s="105"/>
    </row>
    <row r="39" spans="1:27" ht="15.6">
      <c r="A39" s="65"/>
      <c r="B39" s="65"/>
      <c r="C39" s="129">
        <v>49</v>
      </c>
      <c r="D39" s="143" t="s">
        <v>50</v>
      </c>
      <c r="E39" s="144">
        <v>145</v>
      </c>
      <c r="F39" s="145">
        <v>108.2</v>
      </c>
      <c r="G39" s="144">
        <v>0</v>
      </c>
      <c r="H39" s="145"/>
      <c r="I39" s="144">
        <v>0</v>
      </c>
      <c r="J39" s="145"/>
      <c r="K39" s="144">
        <v>0</v>
      </c>
      <c r="L39" s="145"/>
      <c r="M39" s="144">
        <v>0</v>
      </c>
      <c r="N39" s="145"/>
      <c r="O39" s="51"/>
      <c r="P39" s="56"/>
      <c r="Q39" s="109"/>
      <c r="R39" s="110"/>
      <c r="S39" s="109"/>
      <c r="T39" s="110"/>
      <c r="U39" s="109"/>
      <c r="V39" s="110"/>
      <c r="W39" s="109"/>
      <c r="X39" s="110"/>
      <c r="Y39" s="109"/>
      <c r="Z39" s="110"/>
      <c r="AA39" s="105"/>
    </row>
    <row r="40" spans="1:27" s="28" customFormat="1" ht="15.6">
      <c r="A40" s="65"/>
      <c r="B40" s="65"/>
      <c r="C40" s="131"/>
      <c r="D40" s="141" t="s">
        <v>51</v>
      </c>
      <c r="E40" s="121">
        <v>2266</v>
      </c>
      <c r="F40" s="142">
        <v>110.65666372462489</v>
      </c>
      <c r="G40" s="121">
        <v>0</v>
      </c>
      <c r="H40" s="142"/>
      <c r="I40" s="121">
        <v>4</v>
      </c>
      <c r="J40" s="142">
        <v>42</v>
      </c>
      <c r="K40" s="121">
        <v>0</v>
      </c>
      <c r="L40" s="142"/>
      <c r="M40" s="121">
        <v>0</v>
      </c>
      <c r="N40" s="142"/>
      <c r="O40" s="40"/>
      <c r="P40" s="66"/>
      <c r="Q40" s="109"/>
      <c r="R40" s="110"/>
      <c r="S40" s="109"/>
      <c r="T40" s="110"/>
      <c r="U40" s="109"/>
      <c r="V40" s="110"/>
      <c r="W40" s="109"/>
      <c r="X40" s="110"/>
      <c r="Y40" s="109"/>
      <c r="Z40" s="110"/>
      <c r="AA40" s="111"/>
    </row>
    <row r="41" spans="1:27" ht="15.6">
      <c r="A41" s="65"/>
      <c r="B41" s="65"/>
      <c r="C41" s="129">
        <v>2</v>
      </c>
      <c r="D41" s="143" t="s">
        <v>52</v>
      </c>
      <c r="E41" s="144">
        <v>427</v>
      </c>
      <c r="F41" s="145">
        <v>110.44496487119437</v>
      </c>
      <c r="G41" s="144">
        <v>0</v>
      </c>
      <c r="H41" s="145"/>
      <c r="I41" s="144">
        <v>1</v>
      </c>
      <c r="J41" s="145">
        <v>42</v>
      </c>
      <c r="K41" s="144">
        <v>0</v>
      </c>
      <c r="L41" s="145"/>
      <c r="M41" s="144">
        <v>0</v>
      </c>
      <c r="N41" s="145"/>
      <c r="O41" s="51"/>
      <c r="P41" s="56"/>
      <c r="Q41" s="109"/>
      <c r="R41" s="110"/>
      <c r="S41" s="109"/>
      <c r="T41" s="110"/>
      <c r="U41" s="109"/>
      <c r="V41" s="110"/>
      <c r="W41" s="109"/>
      <c r="X41" s="110"/>
      <c r="Y41" s="109"/>
      <c r="Z41" s="110"/>
      <c r="AA41" s="105"/>
    </row>
    <row r="42" spans="1:27" ht="15.6">
      <c r="A42" s="65"/>
      <c r="B42" s="65"/>
      <c r="C42" s="129">
        <v>13</v>
      </c>
      <c r="D42" s="143" t="s">
        <v>53</v>
      </c>
      <c r="E42" s="144">
        <v>524</v>
      </c>
      <c r="F42" s="145">
        <v>111.43320610687023</v>
      </c>
      <c r="G42" s="144">
        <v>0</v>
      </c>
      <c r="H42" s="145"/>
      <c r="I42" s="144">
        <v>2</v>
      </c>
      <c r="J42" s="145">
        <v>42</v>
      </c>
      <c r="K42" s="144">
        <v>0</v>
      </c>
      <c r="L42" s="145"/>
      <c r="M42" s="144">
        <v>0</v>
      </c>
      <c r="N42" s="145"/>
      <c r="O42" s="51"/>
      <c r="P42" s="56"/>
      <c r="Q42" s="109"/>
      <c r="R42" s="110"/>
      <c r="S42" s="109"/>
      <c r="T42" s="110"/>
      <c r="U42" s="109"/>
      <c r="V42" s="110"/>
      <c r="W42" s="109"/>
      <c r="X42" s="110"/>
      <c r="Y42" s="109"/>
      <c r="Z42" s="110"/>
      <c r="AA42" s="105"/>
    </row>
    <row r="43" spans="1:27" ht="15.6">
      <c r="A43" s="65"/>
      <c r="B43" s="65"/>
      <c r="C43" s="129">
        <v>16</v>
      </c>
      <c r="D43" s="143" t="s">
        <v>54</v>
      </c>
      <c r="E43" s="144">
        <v>221</v>
      </c>
      <c r="F43" s="144">
        <v>108.91402714932127</v>
      </c>
      <c r="G43" s="144">
        <v>0</v>
      </c>
      <c r="H43" s="145"/>
      <c r="I43" s="144">
        <v>1</v>
      </c>
      <c r="J43" s="145">
        <v>42</v>
      </c>
      <c r="K43" s="144">
        <v>0</v>
      </c>
      <c r="L43" s="145"/>
      <c r="M43" s="144">
        <v>0</v>
      </c>
      <c r="N43" s="145"/>
      <c r="O43" s="51"/>
      <c r="P43" s="56"/>
      <c r="Q43" s="107"/>
      <c r="R43" s="108"/>
      <c r="S43" s="107"/>
      <c r="T43" s="108"/>
      <c r="U43" s="107"/>
      <c r="V43" s="108"/>
      <c r="W43" s="107"/>
      <c r="X43" s="108"/>
      <c r="Y43" s="107"/>
      <c r="Z43" s="108"/>
      <c r="AA43" s="105"/>
    </row>
    <row r="44" spans="1:27" ht="15.6">
      <c r="A44" s="65"/>
      <c r="B44" s="65"/>
      <c r="C44" s="129">
        <v>19</v>
      </c>
      <c r="D44" s="143" t="s">
        <v>55</v>
      </c>
      <c r="E44" s="144">
        <v>332</v>
      </c>
      <c r="F44" s="145">
        <v>109.82530120481928</v>
      </c>
      <c r="G44" s="144">
        <v>0</v>
      </c>
      <c r="H44" s="145"/>
      <c r="I44" s="144">
        <v>0</v>
      </c>
      <c r="J44" s="145"/>
      <c r="K44" s="144">
        <v>0</v>
      </c>
      <c r="L44" s="145"/>
      <c r="M44" s="144">
        <v>0</v>
      </c>
      <c r="N44" s="145"/>
      <c r="O44" s="51"/>
      <c r="P44" s="56"/>
      <c r="Q44" s="109"/>
      <c r="R44" s="110"/>
      <c r="S44" s="109"/>
      <c r="T44" s="110"/>
      <c r="U44" s="109"/>
      <c r="V44" s="110"/>
      <c r="W44" s="109"/>
      <c r="X44" s="110"/>
      <c r="Y44" s="109"/>
      <c r="Z44" s="110"/>
      <c r="AA44" s="105"/>
    </row>
    <row r="45" spans="1:27" ht="15.6">
      <c r="A45" s="65"/>
      <c r="B45" s="65"/>
      <c r="C45" s="129">
        <v>45</v>
      </c>
      <c r="D45" s="143" t="s">
        <v>56</v>
      </c>
      <c r="E45" s="144">
        <v>762</v>
      </c>
      <c r="F45" s="145">
        <v>111.10892388451444</v>
      </c>
      <c r="G45" s="144">
        <v>0</v>
      </c>
      <c r="H45" s="145"/>
      <c r="I45" s="144">
        <v>0</v>
      </c>
      <c r="J45" s="145"/>
      <c r="K45" s="144">
        <v>0</v>
      </c>
      <c r="L45" s="145"/>
      <c r="M45" s="144">
        <v>0</v>
      </c>
      <c r="N45" s="145"/>
      <c r="O45" s="51"/>
      <c r="P45" s="56"/>
      <c r="Q45" s="109"/>
      <c r="R45" s="110"/>
      <c r="S45" s="109"/>
      <c r="T45" s="110"/>
      <c r="U45" s="109"/>
      <c r="V45" s="110"/>
      <c r="W45" s="109"/>
      <c r="X45" s="110"/>
      <c r="Y45" s="109"/>
      <c r="Z45" s="110"/>
      <c r="AA45" s="105"/>
    </row>
    <row r="46" spans="1:27" s="28" customFormat="1" ht="15.6">
      <c r="A46" s="65"/>
      <c r="B46" s="65"/>
      <c r="C46" s="131"/>
      <c r="D46" s="141" t="s">
        <v>57</v>
      </c>
      <c r="E46" s="121">
        <v>9768</v>
      </c>
      <c r="F46" s="142">
        <v>110.12817362817363</v>
      </c>
      <c r="G46" s="121">
        <v>0</v>
      </c>
      <c r="H46" s="142"/>
      <c r="I46" s="121">
        <v>20</v>
      </c>
      <c r="J46" s="142">
        <v>44.05</v>
      </c>
      <c r="K46" s="121">
        <v>0</v>
      </c>
      <c r="L46" s="142"/>
      <c r="M46" s="121">
        <v>0</v>
      </c>
      <c r="N46" s="142"/>
      <c r="O46" s="40"/>
      <c r="P46" s="66"/>
      <c r="Q46" s="109"/>
      <c r="R46" s="110"/>
      <c r="S46" s="109"/>
      <c r="T46" s="110"/>
      <c r="U46" s="109"/>
      <c r="V46" s="110"/>
      <c r="W46" s="109"/>
      <c r="X46" s="110"/>
      <c r="Y46" s="109"/>
      <c r="Z46" s="110"/>
      <c r="AA46" s="111"/>
    </row>
    <row r="47" spans="1:27" ht="15.6">
      <c r="A47" s="65"/>
      <c r="B47" s="65"/>
      <c r="C47" s="129">
        <v>8</v>
      </c>
      <c r="D47" s="143" t="s">
        <v>58</v>
      </c>
      <c r="E47" s="144">
        <v>7441</v>
      </c>
      <c r="F47" s="145">
        <v>110.33328853648703</v>
      </c>
      <c r="G47" s="144">
        <v>0</v>
      </c>
      <c r="H47" s="145"/>
      <c r="I47" s="144">
        <v>17</v>
      </c>
      <c r="J47" s="145">
        <v>44.411764705882355</v>
      </c>
      <c r="K47" s="144">
        <v>0</v>
      </c>
      <c r="L47" s="145"/>
      <c r="M47" s="144">
        <v>0</v>
      </c>
      <c r="N47" s="145"/>
      <c r="O47" s="51"/>
      <c r="P47" s="56"/>
      <c r="Q47" s="109"/>
      <c r="R47" s="110"/>
      <c r="S47" s="109"/>
      <c r="T47" s="110"/>
      <c r="U47" s="109"/>
      <c r="V47" s="110"/>
      <c r="W47" s="109"/>
      <c r="X47" s="110"/>
      <c r="Y47" s="109"/>
      <c r="Z47" s="110"/>
      <c r="AA47" s="105"/>
    </row>
    <row r="48" spans="1:27" ht="15.6">
      <c r="A48" s="65"/>
      <c r="B48" s="65"/>
      <c r="C48" s="129">
        <v>17</v>
      </c>
      <c r="D48" s="143" t="s">
        <v>110</v>
      </c>
      <c r="E48" s="144">
        <v>931</v>
      </c>
      <c r="F48" s="145">
        <v>109.59505907626209</v>
      </c>
      <c r="G48" s="144">
        <v>0</v>
      </c>
      <c r="H48" s="145"/>
      <c r="I48" s="144">
        <v>1</v>
      </c>
      <c r="J48" s="145">
        <v>42</v>
      </c>
      <c r="K48" s="144">
        <v>0</v>
      </c>
      <c r="L48" s="145"/>
      <c r="M48" s="144">
        <v>0</v>
      </c>
      <c r="N48" s="145"/>
      <c r="O48" s="51"/>
      <c r="P48" s="56"/>
      <c r="Q48" s="109"/>
      <c r="R48" s="110"/>
      <c r="S48" s="109"/>
      <c r="T48" s="110"/>
      <c r="U48" s="109"/>
      <c r="V48" s="110"/>
      <c r="W48" s="109"/>
      <c r="X48" s="110"/>
      <c r="Y48" s="109"/>
      <c r="Z48" s="110"/>
      <c r="AA48" s="105"/>
    </row>
    <row r="49" spans="1:27" ht="15.6">
      <c r="A49" s="65"/>
      <c r="B49" s="65"/>
      <c r="C49" s="129">
        <v>25</v>
      </c>
      <c r="D49" s="143" t="s">
        <v>111</v>
      </c>
      <c r="E49" s="144">
        <v>487</v>
      </c>
      <c r="F49" s="145">
        <v>108.57494866529774</v>
      </c>
      <c r="G49" s="144">
        <v>0</v>
      </c>
      <c r="H49" s="145"/>
      <c r="I49" s="144">
        <v>1</v>
      </c>
      <c r="J49" s="145">
        <v>42</v>
      </c>
      <c r="K49" s="144">
        <v>0</v>
      </c>
      <c r="L49" s="145"/>
      <c r="M49" s="144">
        <v>0</v>
      </c>
      <c r="N49" s="145"/>
      <c r="O49" s="51"/>
      <c r="P49" s="56"/>
      <c r="Q49" s="107"/>
      <c r="R49" s="108"/>
      <c r="S49" s="107"/>
      <c r="T49" s="108"/>
      <c r="U49" s="107"/>
      <c r="V49" s="108"/>
      <c r="W49" s="107"/>
      <c r="X49" s="108"/>
      <c r="Y49" s="107"/>
      <c r="Z49" s="108"/>
      <c r="AA49" s="105"/>
    </row>
    <row r="50" spans="1:27" ht="15.6">
      <c r="A50" s="65"/>
      <c r="B50" s="65"/>
      <c r="C50" s="129">
        <v>43</v>
      </c>
      <c r="D50" s="143" t="s">
        <v>59</v>
      </c>
      <c r="E50" s="144">
        <v>909</v>
      </c>
      <c r="F50" s="145">
        <v>109.82728272827283</v>
      </c>
      <c r="G50" s="144">
        <v>0</v>
      </c>
      <c r="H50" s="145"/>
      <c r="I50" s="144">
        <v>1</v>
      </c>
      <c r="J50" s="145">
        <v>42</v>
      </c>
      <c r="K50" s="144">
        <v>0</v>
      </c>
      <c r="L50" s="145"/>
      <c r="M50" s="144">
        <v>0</v>
      </c>
      <c r="N50" s="145"/>
      <c r="O50" s="51"/>
      <c r="P50" s="56"/>
      <c r="Q50" s="109"/>
      <c r="R50" s="110"/>
      <c r="S50" s="109"/>
      <c r="T50" s="110"/>
      <c r="U50" s="109"/>
      <c r="V50" s="110"/>
      <c r="W50" s="109"/>
      <c r="X50" s="110"/>
      <c r="Y50" s="109"/>
      <c r="Z50" s="110"/>
      <c r="AA50" s="105"/>
    </row>
    <row r="51" spans="1:27" s="28" customFormat="1" ht="15.6">
      <c r="A51" s="65"/>
      <c r="B51" s="65"/>
      <c r="C51" s="131"/>
      <c r="D51" s="141" t="s">
        <v>60</v>
      </c>
      <c r="E51" s="121">
        <v>1290</v>
      </c>
      <c r="F51" s="142">
        <v>110.84883720930233</v>
      </c>
      <c r="G51" s="121">
        <v>0</v>
      </c>
      <c r="H51" s="142"/>
      <c r="I51" s="121">
        <v>1</v>
      </c>
      <c r="J51" s="142">
        <v>42</v>
      </c>
      <c r="K51" s="121">
        <v>0</v>
      </c>
      <c r="L51" s="142"/>
      <c r="M51" s="121">
        <v>0</v>
      </c>
      <c r="N51" s="142"/>
      <c r="O51" s="40"/>
      <c r="P51" s="66"/>
      <c r="Q51" s="109"/>
      <c r="R51" s="110"/>
      <c r="S51" s="109"/>
      <c r="T51" s="110"/>
      <c r="U51" s="109"/>
      <c r="V51" s="110"/>
      <c r="W51" s="109"/>
      <c r="X51" s="110"/>
      <c r="Y51" s="109"/>
      <c r="Z51" s="110"/>
      <c r="AA51" s="111"/>
    </row>
    <row r="52" spans="1:27" ht="15.6">
      <c r="A52" s="65"/>
      <c r="B52" s="65"/>
      <c r="C52" s="129">
        <v>6</v>
      </c>
      <c r="D52" s="143" t="s">
        <v>61</v>
      </c>
      <c r="E52" s="144">
        <v>841</v>
      </c>
      <c r="F52" s="145">
        <v>110.82520808561236</v>
      </c>
      <c r="G52" s="145">
        <v>0</v>
      </c>
      <c r="H52" s="145"/>
      <c r="I52" s="144">
        <v>0</v>
      </c>
      <c r="J52" s="145"/>
      <c r="K52" s="144">
        <v>0</v>
      </c>
      <c r="L52" s="145"/>
      <c r="M52" s="144">
        <v>0</v>
      </c>
      <c r="N52" s="145"/>
      <c r="O52" s="51"/>
      <c r="P52" s="56"/>
      <c r="Q52" s="109"/>
      <c r="R52" s="110"/>
      <c r="S52" s="109"/>
      <c r="T52" s="110"/>
      <c r="U52" s="109"/>
      <c r="V52" s="110"/>
      <c r="W52" s="109"/>
      <c r="X52" s="110"/>
      <c r="Y52" s="109"/>
      <c r="Z52" s="110"/>
      <c r="AA52" s="105"/>
    </row>
    <row r="53" spans="1:27" ht="15.6">
      <c r="A53" s="65"/>
      <c r="B53" s="65"/>
      <c r="C53" s="129">
        <v>10</v>
      </c>
      <c r="D53" s="143" t="s">
        <v>62</v>
      </c>
      <c r="E53" s="144">
        <v>449</v>
      </c>
      <c r="F53" s="145">
        <v>110.89309576837417</v>
      </c>
      <c r="G53" s="144">
        <v>0</v>
      </c>
      <c r="H53" s="145"/>
      <c r="I53" s="144">
        <v>1</v>
      </c>
      <c r="J53" s="145">
        <v>42</v>
      </c>
      <c r="K53" s="144">
        <v>0</v>
      </c>
      <c r="L53" s="145"/>
      <c r="M53" s="144">
        <v>0</v>
      </c>
      <c r="N53" s="145"/>
      <c r="O53" s="51"/>
      <c r="P53" s="56"/>
      <c r="Q53" s="109"/>
      <c r="R53" s="110"/>
      <c r="S53" s="109"/>
      <c r="T53" s="110"/>
      <c r="U53" s="109"/>
      <c r="V53" s="110"/>
      <c r="W53" s="109"/>
      <c r="X53" s="110"/>
      <c r="Y53" s="109"/>
      <c r="Z53" s="110"/>
      <c r="AA53" s="105"/>
    </row>
    <row r="54" spans="1:27" s="28" customFormat="1" ht="15.6">
      <c r="A54" s="65"/>
      <c r="B54" s="65"/>
      <c r="C54" s="131"/>
      <c r="D54" s="141" t="s">
        <v>63</v>
      </c>
      <c r="E54" s="121">
        <v>2717</v>
      </c>
      <c r="F54" s="142">
        <v>109.02981229297019</v>
      </c>
      <c r="G54" s="121">
        <v>0</v>
      </c>
      <c r="H54" s="142"/>
      <c r="I54" s="121">
        <v>3</v>
      </c>
      <c r="J54" s="142">
        <v>42</v>
      </c>
      <c r="K54" s="121">
        <v>0</v>
      </c>
      <c r="L54" s="142"/>
      <c r="M54" s="121">
        <v>0</v>
      </c>
      <c r="N54" s="142"/>
      <c r="O54" s="40"/>
      <c r="P54" s="66"/>
      <c r="Q54" s="107"/>
      <c r="R54" s="108"/>
      <c r="S54" s="107"/>
      <c r="T54" s="108"/>
      <c r="U54" s="107"/>
      <c r="V54" s="108"/>
      <c r="W54" s="107"/>
      <c r="X54" s="108"/>
      <c r="Y54" s="107"/>
      <c r="Z54" s="108"/>
      <c r="AA54" s="111"/>
    </row>
    <row r="55" spans="1:27" ht="15.6">
      <c r="A55" s="65"/>
      <c r="B55" s="65"/>
      <c r="C55" s="129">
        <v>15</v>
      </c>
      <c r="D55" s="143" t="s">
        <v>117</v>
      </c>
      <c r="E55" s="144">
        <v>1179</v>
      </c>
      <c r="F55" s="145">
        <v>108.61492790500424</v>
      </c>
      <c r="G55" s="144">
        <v>0</v>
      </c>
      <c r="H55" s="145"/>
      <c r="I55" s="144">
        <v>0</v>
      </c>
      <c r="J55" s="145"/>
      <c r="K55" s="144">
        <v>0</v>
      </c>
      <c r="L55" s="145"/>
      <c r="M55" s="144">
        <v>0</v>
      </c>
      <c r="N55" s="145"/>
      <c r="O55" s="51"/>
      <c r="P55" s="56"/>
      <c r="Q55" s="109"/>
      <c r="R55" s="110"/>
      <c r="S55" s="109"/>
      <c r="T55" s="110"/>
      <c r="U55" s="109"/>
      <c r="V55" s="110"/>
      <c r="W55" s="109"/>
      <c r="X55" s="110"/>
      <c r="Y55" s="109"/>
      <c r="Z55" s="110"/>
      <c r="AA55" s="105"/>
    </row>
    <row r="56" spans="1:27" ht="15.6">
      <c r="A56" s="65"/>
      <c r="B56" s="65"/>
      <c r="C56" s="129">
        <v>27</v>
      </c>
      <c r="D56" s="143" t="s">
        <v>64</v>
      </c>
      <c r="E56" s="144">
        <v>292</v>
      </c>
      <c r="F56" s="145">
        <v>109.23287671232876</v>
      </c>
      <c r="G56" s="144">
        <v>0</v>
      </c>
      <c r="H56" s="145"/>
      <c r="I56" s="144">
        <v>0</v>
      </c>
      <c r="J56" s="145"/>
      <c r="K56" s="144">
        <v>0</v>
      </c>
      <c r="L56" s="145"/>
      <c r="M56" s="144">
        <v>0</v>
      </c>
      <c r="N56" s="145"/>
      <c r="O56" s="51"/>
      <c r="P56" s="56"/>
      <c r="Q56" s="109"/>
      <c r="R56" s="110"/>
      <c r="S56" s="109"/>
      <c r="T56" s="110"/>
      <c r="U56" s="109"/>
      <c r="V56" s="110"/>
      <c r="W56" s="109"/>
      <c r="X56" s="110"/>
      <c r="Y56" s="109"/>
      <c r="Z56" s="110"/>
      <c r="AA56" s="105"/>
    </row>
    <row r="57" spans="1:27" ht="15.6">
      <c r="A57" s="65"/>
      <c r="B57" s="65"/>
      <c r="C57" s="129">
        <v>32</v>
      </c>
      <c r="D57" s="143" t="s">
        <v>113</v>
      </c>
      <c r="E57" s="144">
        <v>227</v>
      </c>
      <c r="F57" s="145">
        <v>108.1453744493392</v>
      </c>
      <c r="G57" s="144">
        <v>0</v>
      </c>
      <c r="H57" s="145"/>
      <c r="I57" s="144">
        <v>0</v>
      </c>
      <c r="J57" s="145"/>
      <c r="K57" s="144">
        <v>0</v>
      </c>
      <c r="L57" s="145"/>
      <c r="M57" s="144">
        <v>0</v>
      </c>
      <c r="N57" s="145"/>
      <c r="O57" s="51"/>
      <c r="P57" s="56"/>
      <c r="Q57" s="107"/>
      <c r="R57" s="108"/>
      <c r="S57" s="107"/>
      <c r="T57" s="108"/>
      <c r="U57" s="107"/>
      <c r="V57" s="108"/>
      <c r="W57" s="107"/>
      <c r="X57" s="108"/>
      <c r="Y57" s="107"/>
      <c r="Z57" s="108"/>
      <c r="AA57" s="105"/>
    </row>
    <row r="58" spans="1:27" ht="15.6">
      <c r="A58" s="65"/>
      <c r="B58" s="65"/>
      <c r="C58" s="129">
        <v>36</v>
      </c>
      <c r="D58" s="143" t="s">
        <v>65</v>
      </c>
      <c r="E58" s="144">
        <v>1019</v>
      </c>
      <c r="F58" s="145">
        <v>109.648675171737</v>
      </c>
      <c r="G58" s="144">
        <v>0</v>
      </c>
      <c r="H58" s="145"/>
      <c r="I58" s="144">
        <v>3</v>
      </c>
      <c r="J58" s="145">
        <v>42</v>
      </c>
      <c r="K58" s="144">
        <v>0</v>
      </c>
      <c r="L58" s="145"/>
      <c r="M58" s="144">
        <v>0</v>
      </c>
      <c r="N58" s="145"/>
      <c r="O58" s="51"/>
      <c r="P58" s="56"/>
      <c r="Q58" s="109"/>
      <c r="R58" s="110"/>
      <c r="S58" s="109"/>
      <c r="T58" s="110"/>
      <c r="U58" s="109"/>
      <c r="V58" s="110"/>
      <c r="W58" s="109"/>
      <c r="X58" s="110"/>
      <c r="Y58" s="109"/>
      <c r="Z58" s="110"/>
      <c r="AA58" s="105"/>
    </row>
    <row r="59" spans="1:27" s="28" customFormat="1" ht="15.6">
      <c r="A59" s="65"/>
      <c r="B59" s="65"/>
      <c r="C59" s="131">
        <v>28</v>
      </c>
      <c r="D59" s="141" t="s">
        <v>66</v>
      </c>
      <c r="E59" s="121">
        <v>9148</v>
      </c>
      <c r="F59" s="142">
        <v>110.01399212942719</v>
      </c>
      <c r="G59" s="121">
        <v>1</v>
      </c>
      <c r="H59" s="142">
        <v>98</v>
      </c>
      <c r="I59" s="121">
        <v>9</v>
      </c>
      <c r="J59" s="142">
        <v>42</v>
      </c>
      <c r="K59" s="121">
        <v>0</v>
      </c>
      <c r="L59" s="142"/>
      <c r="M59" s="121">
        <v>1</v>
      </c>
      <c r="N59" s="142">
        <v>14</v>
      </c>
      <c r="O59" s="40"/>
      <c r="P59" s="66"/>
      <c r="Q59" s="109"/>
      <c r="R59" s="110"/>
      <c r="S59" s="109"/>
      <c r="T59" s="110"/>
      <c r="U59" s="109"/>
      <c r="V59" s="110"/>
      <c r="W59" s="109"/>
      <c r="X59" s="110"/>
      <c r="Y59" s="109"/>
      <c r="Z59" s="110"/>
      <c r="AA59" s="111"/>
    </row>
    <row r="60" spans="1:27" s="28" customFormat="1" ht="15.6">
      <c r="A60" s="65"/>
      <c r="B60" s="65"/>
      <c r="C60" s="131">
        <v>30</v>
      </c>
      <c r="D60" s="141" t="s">
        <v>67</v>
      </c>
      <c r="E60" s="121">
        <v>2160</v>
      </c>
      <c r="F60" s="142">
        <v>111.50648148148149</v>
      </c>
      <c r="G60" s="121">
        <v>0</v>
      </c>
      <c r="H60" s="142"/>
      <c r="I60" s="121">
        <v>4</v>
      </c>
      <c r="J60" s="142">
        <v>45.5</v>
      </c>
      <c r="K60" s="121">
        <v>0</v>
      </c>
      <c r="L60" s="142"/>
      <c r="M60" s="121">
        <v>0</v>
      </c>
      <c r="N60" s="142"/>
      <c r="O60" s="40"/>
      <c r="P60" s="66"/>
      <c r="Q60" s="109"/>
      <c r="R60" s="110"/>
      <c r="S60" s="109"/>
      <c r="T60" s="110"/>
      <c r="U60" s="109"/>
      <c r="V60" s="110"/>
      <c r="W60" s="109"/>
      <c r="X60" s="110"/>
      <c r="Y60" s="109"/>
      <c r="Z60" s="110"/>
      <c r="AA60" s="111"/>
    </row>
    <row r="61" spans="1:27" s="28" customFormat="1" ht="15.6">
      <c r="A61" s="65"/>
      <c r="B61" s="65"/>
      <c r="C61" s="131">
        <v>31</v>
      </c>
      <c r="D61" s="141" t="s">
        <v>68</v>
      </c>
      <c r="E61" s="121">
        <v>880</v>
      </c>
      <c r="F61" s="142">
        <v>109.15454545454546</v>
      </c>
      <c r="G61" s="121">
        <v>0</v>
      </c>
      <c r="H61" s="142"/>
      <c r="I61" s="121">
        <v>0</v>
      </c>
      <c r="J61" s="142"/>
      <c r="K61" s="121">
        <v>0</v>
      </c>
      <c r="L61" s="142"/>
      <c r="M61" s="121">
        <v>0</v>
      </c>
      <c r="N61" s="142"/>
      <c r="O61" s="40"/>
      <c r="P61" s="66"/>
      <c r="Q61" s="109"/>
      <c r="R61" s="110"/>
      <c r="S61" s="109"/>
      <c r="T61" s="110"/>
      <c r="U61" s="109"/>
      <c r="V61" s="110"/>
      <c r="W61" s="109"/>
      <c r="X61" s="110"/>
      <c r="Y61" s="109"/>
      <c r="Z61" s="110"/>
      <c r="AA61" s="111"/>
    </row>
    <row r="62" spans="1:27" s="28" customFormat="1" ht="15.6">
      <c r="A62" s="65"/>
      <c r="B62" s="65"/>
      <c r="C62" s="131">
        <v>26</v>
      </c>
      <c r="D62" s="141" t="s">
        <v>69</v>
      </c>
      <c r="E62" s="121">
        <v>426</v>
      </c>
      <c r="F62" s="142">
        <v>107.2394366197183</v>
      </c>
      <c r="G62" s="121">
        <v>0</v>
      </c>
      <c r="H62" s="142"/>
      <c r="I62" s="121">
        <v>0</v>
      </c>
      <c r="J62" s="142"/>
      <c r="K62" s="121">
        <v>0</v>
      </c>
      <c r="L62" s="142"/>
      <c r="M62" s="121">
        <v>0</v>
      </c>
      <c r="N62" s="142"/>
      <c r="O62" s="40"/>
      <c r="P62" s="66"/>
      <c r="Q62" s="107"/>
      <c r="R62" s="108"/>
      <c r="S62" s="107"/>
      <c r="T62" s="108"/>
      <c r="U62" s="107"/>
      <c r="V62" s="108"/>
      <c r="W62" s="107"/>
      <c r="X62" s="108"/>
      <c r="Y62" s="107"/>
      <c r="Z62" s="108"/>
      <c r="AA62" s="111"/>
    </row>
    <row r="63" spans="1:27" s="28" customFormat="1" ht="15.6">
      <c r="A63" s="65"/>
      <c r="B63" s="65"/>
      <c r="C63" s="131"/>
      <c r="D63" s="141" t="s">
        <v>70</v>
      </c>
      <c r="E63" s="121">
        <v>5838</v>
      </c>
      <c r="F63" s="142">
        <v>110.48526892771497</v>
      </c>
      <c r="G63" s="121">
        <v>0</v>
      </c>
      <c r="H63" s="142"/>
      <c r="I63" s="121">
        <v>17</v>
      </c>
      <c r="J63" s="142">
        <v>43.529411764705884</v>
      </c>
      <c r="K63" s="121">
        <v>0</v>
      </c>
      <c r="L63" s="142"/>
      <c r="M63" s="121">
        <v>0</v>
      </c>
      <c r="N63" s="142"/>
      <c r="O63" s="40"/>
      <c r="P63" s="66"/>
      <c r="Q63" s="107"/>
      <c r="R63" s="108"/>
      <c r="S63" s="107"/>
      <c r="T63" s="108"/>
      <c r="U63" s="107"/>
      <c r="V63" s="108"/>
      <c r="W63" s="107"/>
      <c r="X63" s="108"/>
      <c r="Y63" s="107"/>
      <c r="Z63" s="108"/>
      <c r="AA63" s="111"/>
    </row>
    <row r="64" spans="1:27" ht="15.6">
      <c r="A64" s="65"/>
      <c r="B64" s="65"/>
      <c r="C64" s="129">
        <v>3</v>
      </c>
      <c r="D64" s="143" t="s">
        <v>71</v>
      </c>
      <c r="E64" s="144">
        <v>2104</v>
      </c>
      <c r="F64" s="145">
        <v>111.08887832699619</v>
      </c>
      <c r="G64" s="144">
        <v>0</v>
      </c>
      <c r="H64" s="145"/>
      <c r="I64" s="144">
        <v>7</v>
      </c>
      <c r="J64" s="145">
        <v>44</v>
      </c>
      <c r="K64" s="144">
        <v>0</v>
      </c>
      <c r="L64" s="145"/>
      <c r="M64" s="144">
        <v>0</v>
      </c>
      <c r="N64" s="145"/>
      <c r="O64" s="51"/>
      <c r="P64" s="56"/>
      <c r="Q64" s="107"/>
      <c r="R64" s="108"/>
      <c r="S64" s="107"/>
      <c r="T64" s="108"/>
      <c r="U64" s="107"/>
      <c r="V64" s="108"/>
      <c r="W64" s="107"/>
      <c r="X64" s="108"/>
      <c r="Y64" s="107"/>
      <c r="Z64" s="108"/>
      <c r="AA64" s="105"/>
    </row>
    <row r="65" spans="1:27" ht="15.75" customHeight="1">
      <c r="A65" s="65"/>
      <c r="B65" s="65"/>
      <c r="C65" s="129">
        <v>12</v>
      </c>
      <c r="D65" s="143" t="s">
        <v>72</v>
      </c>
      <c r="E65" s="144">
        <v>644</v>
      </c>
      <c r="F65" s="145">
        <v>108.57298136645963</v>
      </c>
      <c r="G65" s="144">
        <v>0</v>
      </c>
      <c r="H65" s="145"/>
      <c r="I65" s="144">
        <v>2</v>
      </c>
      <c r="J65" s="145">
        <v>42</v>
      </c>
      <c r="K65" s="144">
        <v>0</v>
      </c>
      <c r="L65" s="145"/>
      <c r="M65" s="144">
        <v>0</v>
      </c>
      <c r="N65" s="145"/>
      <c r="O65" s="51"/>
      <c r="P65" s="56"/>
      <c r="Q65" s="107"/>
      <c r="R65" s="108"/>
      <c r="S65" s="107"/>
      <c r="T65" s="108"/>
      <c r="U65" s="107"/>
      <c r="V65" s="108"/>
      <c r="W65" s="107"/>
      <c r="X65" s="108"/>
      <c r="Y65" s="107"/>
      <c r="Z65" s="108"/>
      <c r="AA65" s="105"/>
    </row>
    <row r="66" spans="1:27" ht="15.6">
      <c r="A66" s="65"/>
      <c r="B66" s="65"/>
      <c r="C66" s="129">
        <v>46</v>
      </c>
      <c r="D66" s="143" t="s">
        <v>73</v>
      </c>
      <c r="E66" s="144">
        <v>3090</v>
      </c>
      <c r="F66" s="145">
        <v>110.47281553398058</v>
      </c>
      <c r="G66" s="144">
        <v>0</v>
      </c>
      <c r="H66" s="145"/>
      <c r="I66" s="144">
        <v>8</v>
      </c>
      <c r="J66" s="145">
        <v>43.5</v>
      </c>
      <c r="K66" s="144">
        <v>0</v>
      </c>
      <c r="L66" s="145"/>
      <c r="M66" s="144">
        <v>0</v>
      </c>
      <c r="N66" s="145"/>
      <c r="O66" s="51"/>
      <c r="P66" s="56"/>
      <c r="Q66" s="107"/>
      <c r="R66" s="108"/>
      <c r="S66" s="107"/>
      <c r="T66" s="108"/>
      <c r="U66" s="107"/>
      <c r="V66" s="108"/>
      <c r="W66" s="107"/>
      <c r="X66" s="108"/>
      <c r="Y66" s="107"/>
      <c r="Z66" s="108"/>
      <c r="AA66" s="105"/>
    </row>
    <row r="67" spans="1:27" s="28" customFormat="1" ht="15.6">
      <c r="A67" s="65"/>
      <c r="B67" s="65"/>
      <c r="C67" s="131"/>
      <c r="D67" s="141" t="s">
        <v>74</v>
      </c>
      <c r="E67" s="121">
        <v>2562</v>
      </c>
      <c r="F67" s="142">
        <v>108.90788446526152</v>
      </c>
      <c r="G67" s="121">
        <v>0</v>
      </c>
      <c r="H67" s="142"/>
      <c r="I67" s="121">
        <v>2</v>
      </c>
      <c r="J67" s="142">
        <v>42</v>
      </c>
      <c r="K67" s="121">
        <v>0</v>
      </c>
      <c r="L67" s="142"/>
      <c r="M67" s="121">
        <v>0</v>
      </c>
      <c r="N67" s="142"/>
      <c r="O67" s="40"/>
      <c r="P67" s="66"/>
      <c r="Q67" s="109"/>
      <c r="R67" s="110"/>
      <c r="S67" s="109"/>
      <c r="T67" s="110"/>
      <c r="U67" s="109"/>
      <c r="V67" s="110"/>
      <c r="W67" s="109"/>
      <c r="X67" s="110"/>
      <c r="Y67" s="109"/>
      <c r="Z67" s="110"/>
      <c r="AA67" s="111"/>
    </row>
    <row r="68" spans="1:27" ht="15.6">
      <c r="A68" s="65"/>
      <c r="B68" s="65"/>
      <c r="C68" s="129">
        <v>1</v>
      </c>
      <c r="D68" s="143" t="s">
        <v>114</v>
      </c>
      <c r="E68" s="144">
        <v>412</v>
      </c>
      <c r="F68" s="145">
        <v>107.80582524271844</v>
      </c>
      <c r="G68" s="144">
        <v>0</v>
      </c>
      <c r="H68" s="145"/>
      <c r="I68" s="144">
        <v>0</v>
      </c>
      <c r="J68" s="145"/>
      <c r="K68" s="144">
        <v>0</v>
      </c>
      <c r="L68" s="145"/>
      <c r="M68" s="144">
        <v>0</v>
      </c>
      <c r="N68" s="145"/>
      <c r="O68" s="51"/>
      <c r="P68" s="56"/>
      <c r="Q68" s="109"/>
      <c r="R68" s="110"/>
      <c r="S68" s="109"/>
      <c r="T68" s="110"/>
      <c r="U68" s="109"/>
      <c r="V68" s="110"/>
      <c r="W68" s="109"/>
      <c r="X68" s="110"/>
      <c r="Y68" s="109"/>
      <c r="Z68" s="110"/>
      <c r="AA68" s="105"/>
    </row>
    <row r="69" spans="1:27" ht="15.6">
      <c r="A69" s="65"/>
      <c r="B69" s="65"/>
      <c r="C69" s="129">
        <v>20</v>
      </c>
      <c r="D69" s="143" t="s">
        <v>115</v>
      </c>
      <c r="E69" s="144">
        <v>956</v>
      </c>
      <c r="F69" s="145">
        <v>110.06694560669456</v>
      </c>
      <c r="G69" s="144">
        <v>0</v>
      </c>
      <c r="H69" s="145"/>
      <c r="I69" s="144">
        <v>1</v>
      </c>
      <c r="J69" s="145">
        <v>42</v>
      </c>
      <c r="K69" s="144">
        <v>0</v>
      </c>
      <c r="L69" s="145"/>
      <c r="M69" s="144">
        <v>0</v>
      </c>
      <c r="N69" s="145"/>
      <c r="O69" s="51"/>
      <c r="P69" s="56"/>
      <c r="Q69" s="109"/>
      <c r="R69" s="110"/>
      <c r="S69" s="109"/>
      <c r="T69" s="110"/>
      <c r="U69" s="109"/>
      <c r="V69" s="110"/>
      <c r="W69" s="109"/>
      <c r="X69" s="110"/>
      <c r="Y69" s="109"/>
      <c r="Z69" s="110"/>
      <c r="AA69" s="105"/>
    </row>
    <row r="70" spans="1:27" ht="15.6">
      <c r="A70" s="65"/>
      <c r="B70" s="65"/>
      <c r="C70" s="129">
        <v>48</v>
      </c>
      <c r="D70" s="143" t="s">
        <v>116</v>
      </c>
      <c r="E70" s="144">
        <v>1194</v>
      </c>
      <c r="F70" s="145">
        <v>108.36013400335008</v>
      </c>
      <c r="G70" s="144">
        <v>0</v>
      </c>
      <c r="H70" s="145"/>
      <c r="I70" s="144">
        <v>1</v>
      </c>
      <c r="J70" s="145">
        <v>42</v>
      </c>
      <c r="K70" s="144">
        <v>0</v>
      </c>
      <c r="L70" s="145"/>
      <c r="M70" s="144">
        <v>0</v>
      </c>
      <c r="N70" s="145"/>
      <c r="O70" s="51"/>
      <c r="P70" s="56"/>
      <c r="Q70" s="107"/>
      <c r="R70" s="108"/>
      <c r="S70" s="107"/>
      <c r="T70" s="108"/>
      <c r="U70" s="107"/>
      <c r="V70" s="108"/>
      <c r="W70" s="107"/>
      <c r="X70" s="108"/>
      <c r="Y70" s="107"/>
      <c r="Z70" s="108"/>
      <c r="AA70" s="105"/>
    </row>
    <row r="71" spans="1:27" s="28" customFormat="1" ht="15.6">
      <c r="A71" s="65"/>
      <c r="B71" s="65"/>
      <c r="C71" s="131">
        <v>51</v>
      </c>
      <c r="D71" s="141" t="s">
        <v>75</v>
      </c>
      <c r="E71" s="121">
        <v>55</v>
      </c>
      <c r="F71" s="142">
        <v>108.30909090909091</v>
      </c>
      <c r="G71" s="121">
        <v>0</v>
      </c>
      <c r="H71" s="142"/>
      <c r="I71" s="121">
        <v>4</v>
      </c>
      <c r="J71" s="142">
        <v>42</v>
      </c>
      <c r="K71" s="121">
        <v>0</v>
      </c>
      <c r="L71" s="142"/>
      <c r="M71" s="121">
        <v>0</v>
      </c>
      <c r="N71" s="142"/>
      <c r="O71" s="40"/>
      <c r="P71" s="66"/>
      <c r="Q71" s="109"/>
      <c r="R71" s="110"/>
      <c r="S71" s="109"/>
      <c r="T71" s="110"/>
      <c r="U71" s="109"/>
      <c r="V71" s="110"/>
      <c r="W71" s="109"/>
      <c r="X71" s="110"/>
      <c r="Y71" s="109"/>
      <c r="Z71" s="110"/>
      <c r="AA71" s="111"/>
    </row>
    <row r="72" spans="1:27" s="28" customFormat="1" ht="15.6">
      <c r="A72" s="65"/>
      <c r="B72" s="65"/>
      <c r="C72" s="131">
        <v>52</v>
      </c>
      <c r="D72" s="141" t="s">
        <v>76</v>
      </c>
      <c r="E72" s="121">
        <v>101</v>
      </c>
      <c r="F72" s="142">
        <v>110.43564356435644</v>
      </c>
      <c r="G72" s="121">
        <v>0</v>
      </c>
      <c r="H72" s="142"/>
      <c r="I72" s="121">
        <v>4</v>
      </c>
      <c r="J72" s="142">
        <v>42</v>
      </c>
      <c r="K72" s="121">
        <v>0</v>
      </c>
      <c r="L72" s="142"/>
      <c r="M72" s="121">
        <v>0</v>
      </c>
      <c r="N72" s="142"/>
      <c r="O72" s="40"/>
      <c r="P72" s="66"/>
      <c r="Q72" s="109"/>
      <c r="R72" s="110"/>
      <c r="S72" s="109"/>
      <c r="T72" s="110"/>
      <c r="U72" s="109"/>
      <c r="V72" s="110"/>
      <c r="W72" s="109"/>
      <c r="X72" s="110"/>
      <c r="Y72" s="109"/>
      <c r="Z72" s="110"/>
      <c r="AA72" s="111"/>
    </row>
    <row r="73" spans="1:27" ht="24" customHeight="1">
      <c r="A73" s="65"/>
      <c r="B73" s="65"/>
      <c r="C73" s="133"/>
      <c r="D73" s="133" t="s">
        <v>8</v>
      </c>
      <c r="E73" s="134">
        <v>57090</v>
      </c>
      <c r="F73" s="147">
        <v>110.26</v>
      </c>
      <c r="G73" s="134">
        <v>2</v>
      </c>
      <c r="H73" s="147">
        <v>98</v>
      </c>
      <c r="I73" s="134">
        <v>95</v>
      </c>
      <c r="J73" s="147">
        <v>42.85</v>
      </c>
      <c r="K73" s="134">
        <v>0</v>
      </c>
      <c r="L73" s="147"/>
      <c r="M73" s="134">
        <v>2</v>
      </c>
      <c r="N73" s="147">
        <v>14</v>
      </c>
      <c r="O73" s="40"/>
      <c r="P73" s="66"/>
      <c r="Q73" s="109"/>
      <c r="R73" s="110"/>
      <c r="S73" s="109"/>
      <c r="T73" s="110"/>
      <c r="U73" s="109"/>
      <c r="V73" s="110"/>
      <c r="W73" s="109"/>
      <c r="X73" s="110"/>
      <c r="Y73" s="109"/>
      <c r="Z73" s="110"/>
      <c r="AA73" s="105"/>
    </row>
    <row r="74" spans="1:27" ht="3.15" customHeight="1">
      <c r="A74" s="65"/>
      <c r="B74" s="65"/>
      <c r="C74" s="65"/>
      <c r="D74" s="46"/>
      <c r="E74" s="46"/>
      <c r="F74" s="46"/>
      <c r="G74" s="46"/>
      <c r="H74" s="46"/>
      <c r="I74" s="46"/>
      <c r="J74" s="46"/>
      <c r="K74" s="46"/>
      <c r="L74" s="46"/>
      <c r="O74" s="40"/>
      <c r="P74" s="66"/>
      <c r="Q74" s="107"/>
      <c r="R74" s="108"/>
      <c r="S74" s="107"/>
      <c r="T74" s="108"/>
      <c r="U74" s="107"/>
      <c r="V74" s="108"/>
      <c r="W74" s="107"/>
      <c r="X74" s="108"/>
      <c r="Y74" s="107"/>
      <c r="Z74" s="108"/>
      <c r="AA74" s="105"/>
    </row>
    <row r="75" spans="1:27" s="68" customFormat="1" ht="15.6" customHeight="1">
      <c r="A75" s="67"/>
      <c r="B75" s="67"/>
      <c r="C75" s="67"/>
      <c r="D75" s="180" t="s">
        <v>104</v>
      </c>
      <c r="E75" s="181"/>
      <c r="F75" s="181"/>
      <c r="G75" s="181"/>
      <c r="H75" s="181"/>
      <c r="I75" s="181"/>
      <c r="J75" s="181"/>
      <c r="K75" s="181"/>
      <c r="L75" s="181"/>
      <c r="M75" s="181"/>
      <c r="N75" s="181"/>
      <c r="O75" s="40"/>
      <c r="P75" s="66"/>
      <c r="Q75" s="107"/>
      <c r="R75" s="108"/>
      <c r="S75" s="107"/>
      <c r="T75" s="108"/>
      <c r="U75" s="107"/>
      <c r="V75" s="108"/>
      <c r="W75" s="107"/>
      <c r="X75" s="108"/>
      <c r="Y75" s="107"/>
      <c r="Z75" s="108"/>
      <c r="AA75" s="112"/>
    </row>
    <row r="76" spans="1:27" s="68" customFormat="1" ht="27.6" customHeight="1">
      <c r="A76" s="67"/>
      <c r="B76" s="67"/>
      <c r="C76" s="67"/>
      <c r="D76" s="182" t="s">
        <v>105</v>
      </c>
      <c r="E76" s="183"/>
      <c r="F76" s="183"/>
      <c r="G76" s="183"/>
      <c r="H76" s="183"/>
      <c r="I76" s="183"/>
      <c r="J76" s="183"/>
      <c r="K76" s="183"/>
      <c r="L76" s="183"/>
      <c r="M76" s="183"/>
      <c r="N76" s="183"/>
      <c r="O76" s="69"/>
      <c r="Q76" s="107"/>
      <c r="R76" s="108"/>
      <c r="S76" s="107"/>
      <c r="T76" s="108"/>
      <c r="U76" s="107"/>
      <c r="V76" s="108"/>
      <c r="W76" s="107"/>
      <c r="X76" s="108"/>
      <c r="Y76" s="107"/>
      <c r="Z76" s="108"/>
      <c r="AA76" s="112"/>
    </row>
    <row r="77" spans="1:27" s="68" customFormat="1" ht="13.95" customHeight="1">
      <c r="A77" s="67"/>
      <c r="B77" s="67"/>
      <c r="C77" s="67"/>
      <c r="D77" s="182" t="s">
        <v>118</v>
      </c>
      <c r="E77" s="183"/>
      <c r="F77" s="183"/>
      <c r="G77" s="183"/>
      <c r="H77" s="183"/>
      <c r="I77" s="183"/>
      <c r="J77" s="183"/>
      <c r="K77" s="183"/>
      <c r="L77" s="183"/>
      <c r="M77" s="183"/>
      <c r="N77" s="183"/>
      <c r="O77" s="69"/>
      <c r="Q77" s="112"/>
      <c r="R77" s="112"/>
      <c r="S77" s="112"/>
      <c r="T77" s="112"/>
      <c r="U77" s="112"/>
      <c r="V77" s="112"/>
      <c r="W77" s="112"/>
      <c r="X77" s="112"/>
      <c r="Y77" s="112"/>
      <c r="Z77" s="112"/>
      <c r="AA77" s="112"/>
    </row>
    <row r="78" spans="1:27" s="68" customFormat="1" ht="24.15" customHeight="1">
      <c r="A78" s="67"/>
      <c r="B78" s="67"/>
      <c r="C78" s="67"/>
      <c r="D78" s="182" t="s">
        <v>106</v>
      </c>
      <c r="E78" s="183"/>
      <c r="F78" s="183"/>
      <c r="G78" s="183"/>
      <c r="H78" s="183"/>
      <c r="I78" s="183"/>
      <c r="J78" s="183"/>
      <c r="K78" s="183"/>
      <c r="L78" s="183"/>
      <c r="M78" s="183"/>
      <c r="N78" s="183"/>
      <c r="O78" s="69"/>
      <c r="Q78" s="112"/>
      <c r="R78" s="112"/>
      <c r="S78" s="112"/>
      <c r="T78" s="112"/>
      <c r="U78" s="112"/>
      <c r="V78" s="112"/>
      <c r="W78" s="112"/>
      <c r="X78" s="112"/>
      <c r="Y78" s="112"/>
      <c r="Z78" s="112"/>
      <c r="AA78" s="112"/>
    </row>
    <row r="80" spans="1:27" hidden="1">
      <c r="E80" s="61"/>
    </row>
    <row r="81" spans="5:13" s="70" customFormat="1" hidden="1">
      <c r="E81" s="71">
        <f>E72+E71+E67+E63+E62+E61+E59++E54+E51+E46+E40+E30+E29+E26+E25+E24+E20+E11+E60</f>
        <v>57090</v>
      </c>
      <c r="F81" s="71"/>
      <c r="G81" s="71">
        <f>G72+G71+G67+G63+G62+G61+G59++G54+G51+G46+G40+G30+G29+G26+G25+G24+G20+G11+G60</f>
        <v>2</v>
      </c>
      <c r="I81" s="71">
        <f>I72+I71+I67+I63+I62+I61+I59++I54+I51+I46+I40+I30+I29+I26+I25+I24+I20+I11+I60</f>
        <v>95</v>
      </c>
      <c r="J81" s="72"/>
      <c r="K81" s="71">
        <f>K72+K71+K67+K63+K62+K61+K59++K54+K51+K46+K40+K30+K29+K26+K25+K24+K20+K11+K60</f>
        <v>0</v>
      </c>
      <c r="M81" s="71">
        <f>M72+M71+M67+M63+M62+M61+M59++M54+M51+M46+M40+M30+M29+M26+M25+M24+M20+M11+M60</f>
        <v>2</v>
      </c>
    </row>
    <row r="82" spans="5:13" hidden="1"/>
    <row r="83" spans="5:13" hidden="1">
      <c r="J83" s="14" t="s">
        <v>77</v>
      </c>
    </row>
    <row r="84" spans="5:13" hidden="1"/>
    <row r="85" spans="5:13" hidden="1"/>
    <row r="86" spans="5:13" hidden="1"/>
    <row r="87" spans="5:13" hidden="1"/>
    <row r="88" spans="5:13" hidden="1"/>
    <row r="89" spans="5:13" hidden="1"/>
    <row r="90" spans="5:13" hidden="1"/>
  </sheetData>
  <mergeCells count="13">
    <mergeCell ref="D4:N4"/>
    <mergeCell ref="D5:N5"/>
    <mergeCell ref="D6:N6"/>
    <mergeCell ref="D7:N7"/>
    <mergeCell ref="E9:H9"/>
    <mergeCell ref="I9:L9"/>
    <mergeCell ref="M9:N9"/>
    <mergeCell ref="D9:D10"/>
    <mergeCell ref="C9:C10"/>
    <mergeCell ref="D75:N75"/>
    <mergeCell ref="D76:N76"/>
    <mergeCell ref="D77:N77"/>
    <mergeCell ref="D78:N78"/>
  </mergeCells>
  <conditionalFormatting sqref="E81">
    <cfRule type="cellIs" dxfId="4" priority="5" operator="equal">
      <formula>E73</formula>
    </cfRule>
  </conditionalFormatting>
  <conditionalFormatting sqref="G81">
    <cfRule type="cellIs" dxfId="3" priority="4" operator="equal">
      <formula>G73</formula>
    </cfRule>
  </conditionalFormatting>
  <conditionalFormatting sqref="I81">
    <cfRule type="cellIs" dxfId="2" priority="3" operator="equal">
      <formula>I73</formula>
    </cfRule>
  </conditionalFormatting>
  <conditionalFormatting sqref="K81">
    <cfRule type="cellIs" dxfId="1" priority="2" operator="equal">
      <formula>K73</formula>
    </cfRule>
  </conditionalFormatting>
  <conditionalFormatting sqref="M81">
    <cfRule type="cellIs" dxfId="0" priority="1" operator="equal">
      <formula>M73</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autoPageBreaks="0" fitToPage="1"/>
  </sheetPr>
  <dimension ref="B22:E26"/>
  <sheetViews>
    <sheetView showGridLines="0" showRowColHeaders="0" zoomScaleNormal="100" zoomScaleSheetLayoutView="100" workbookViewId="0">
      <selection activeCell="F40" sqref="F40"/>
    </sheetView>
  </sheetViews>
  <sheetFormatPr baseColWidth="10" defaultRowHeight="14.4"/>
  <cols>
    <col min="2" max="4" width="20.6640625" customWidth="1"/>
  </cols>
  <sheetData>
    <row r="22" spans="2:5" ht="26.25" customHeight="1">
      <c r="B22" s="193" t="s">
        <v>108</v>
      </c>
      <c r="C22" s="193"/>
      <c r="D22" s="193"/>
      <c r="E22" s="6"/>
    </row>
    <row r="23" spans="2:5" ht="26.25" customHeight="1">
      <c r="B23" s="194">
        <f>'Total y Variación interanual'!$I$68</f>
        <v>8194</v>
      </c>
      <c r="C23" s="194"/>
      <c r="D23" s="194"/>
      <c r="E23" s="7"/>
    </row>
    <row r="24" spans="2:5" ht="14.25" customHeight="1">
      <c r="B24" s="8"/>
      <c r="C24" s="8"/>
      <c r="D24" s="8"/>
    </row>
    <row r="25" spans="2:5" ht="25.8">
      <c r="B25" s="9" t="s">
        <v>2</v>
      </c>
      <c r="C25" s="8"/>
      <c r="D25" s="119">
        <f>'Total y Variación interanual'!$G$68</f>
        <v>7144</v>
      </c>
    </row>
    <row r="26" spans="2:5" ht="25.8">
      <c r="B26" s="9" t="s">
        <v>3</v>
      </c>
      <c r="C26" s="8"/>
      <c r="D26" s="119">
        <f>'Total y Variación interanual'!$H$68</f>
        <v>1050</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tabSelected="1" zoomScaleNormal="100" workbookViewId="0">
      <pane ySplit="5" topLeftCell="A6" activePane="bottomLeft" state="frozen"/>
      <selection activeCell="C25" sqref="C25"/>
      <selection pane="bottomLeft" activeCell="P23" sqref="P23"/>
    </sheetView>
  </sheetViews>
  <sheetFormatPr baseColWidth="10" defaultColWidth="11.44140625" defaultRowHeight="13.8"/>
  <cols>
    <col min="1" max="1" width="2.5546875" style="96" customWidth="1"/>
    <col min="2" max="2" width="7.44140625" style="96" customWidth="1"/>
    <col min="3" max="3" width="20" style="93" customWidth="1"/>
    <col min="4" max="4" width="12.88671875" style="99" hidden="1" customWidth="1"/>
    <col min="5" max="5" width="12.33203125" style="99" hidden="1" customWidth="1"/>
    <col min="6" max="6" width="14.88671875" style="100" hidden="1" customWidth="1"/>
    <col min="7" max="7" width="16.5546875" style="99" customWidth="1"/>
    <col min="8" max="8" width="16" style="99" customWidth="1"/>
    <col min="9" max="9" width="13.44140625" style="100" customWidth="1"/>
    <col min="10" max="10" width="14" style="100" customWidth="1"/>
    <col min="11" max="11" width="12.88671875" style="100" customWidth="1"/>
    <col min="12" max="16384" width="11.44140625" style="96"/>
  </cols>
  <sheetData>
    <row r="1" spans="2:16" s="93" customFormat="1" ht="24.6" customHeight="1">
      <c r="C1" s="196" t="s">
        <v>78</v>
      </c>
      <c r="D1" s="197"/>
      <c r="E1" s="197"/>
      <c r="F1" s="197"/>
      <c r="G1" s="197"/>
      <c r="H1" s="197"/>
      <c r="I1" s="197"/>
      <c r="J1" s="197"/>
      <c r="K1" s="197"/>
    </row>
    <row r="2" spans="2:16" s="93" customFormat="1" ht="19.2" customHeight="1">
      <c r="C2" s="198" t="s">
        <v>121</v>
      </c>
      <c r="D2" s="199"/>
      <c r="E2" s="199"/>
      <c r="F2" s="199"/>
      <c r="G2" s="199"/>
      <c r="H2" s="199"/>
      <c r="I2" s="199"/>
      <c r="J2" s="199"/>
      <c r="K2" s="199"/>
    </row>
    <row r="3" spans="2:16" s="93" customFormat="1" ht="14.25" customHeight="1">
      <c r="C3" s="200"/>
      <c r="D3" s="201"/>
      <c r="E3" s="201"/>
      <c r="F3" s="201"/>
      <c r="G3" s="201"/>
      <c r="H3" s="201"/>
      <c r="I3" s="201"/>
      <c r="J3" s="201"/>
      <c r="K3" s="201"/>
    </row>
    <row r="4" spans="2:16" s="97" customFormat="1" ht="18.600000000000001" customHeight="1">
      <c r="B4" s="195" t="s">
        <v>103</v>
      </c>
      <c r="C4" s="204" t="s">
        <v>125</v>
      </c>
      <c r="D4" s="202" t="s">
        <v>122</v>
      </c>
      <c r="E4" s="203"/>
      <c r="F4" s="203"/>
      <c r="G4" s="202" t="s">
        <v>2</v>
      </c>
      <c r="H4" s="202" t="s">
        <v>3</v>
      </c>
      <c r="I4" s="202" t="s">
        <v>79</v>
      </c>
      <c r="J4" s="202" t="s">
        <v>124</v>
      </c>
      <c r="K4" s="203"/>
      <c r="L4" s="148"/>
    </row>
    <row r="5" spans="2:16" s="98" customFormat="1" ht="16.350000000000001" customHeight="1">
      <c r="B5" s="195"/>
      <c r="C5" s="205"/>
      <c r="D5" s="149" t="s">
        <v>2</v>
      </c>
      <c r="E5" s="149" t="s">
        <v>3</v>
      </c>
      <c r="F5" s="149" t="s">
        <v>79</v>
      </c>
      <c r="G5" s="203"/>
      <c r="H5" s="203"/>
      <c r="I5" s="203"/>
      <c r="J5" s="149" t="s">
        <v>80</v>
      </c>
      <c r="K5" s="149" t="s">
        <v>81</v>
      </c>
      <c r="L5" s="150"/>
    </row>
    <row r="6" spans="2:16" s="94" customFormat="1" ht="15.6">
      <c r="B6" s="151">
        <v>4</v>
      </c>
      <c r="C6" s="151" t="s">
        <v>23</v>
      </c>
      <c r="D6" s="152">
        <v>86</v>
      </c>
      <c r="E6" s="152">
        <v>8</v>
      </c>
      <c r="F6" s="153">
        <v>94</v>
      </c>
      <c r="G6" s="152">
        <v>61</v>
      </c>
      <c r="H6" s="152">
        <v>8</v>
      </c>
      <c r="I6" s="153">
        <v>69</v>
      </c>
      <c r="J6" s="152">
        <f>I6-F6</f>
        <v>-25</v>
      </c>
      <c r="K6" s="154">
        <f>I6/F6-1</f>
        <v>-0.26595744680851063</v>
      </c>
      <c r="L6" s="155"/>
      <c r="N6" s="113"/>
      <c r="O6" s="113"/>
      <c r="P6" s="114"/>
    </row>
    <row r="7" spans="2:16" s="94" customFormat="1" ht="15.6">
      <c r="B7" s="151">
        <v>11</v>
      </c>
      <c r="C7" s="151" t="s">
        <v>24</v>
      </c>
      <c r="D7" s="152">
        <v>130</v>
      </c>
      <c r="E7" s="152">
        <v>12</v>
      </c>
      <c r="F7" s="153">
        <v>142</v>
      </c>
      <c r="G7" s="152">
        <v>84</v>
      </c>
      <c r="H7" s="152">
        <v>13</v>
      </c>
      <c r="I7" s="153">
        <v>97</v>
      </c>
      <c r="J7" s="152">
        <f>I7-F7</f>
        <v>-45</v>
      </c>
      <c r="K7" s="154">
        <f>I7/F7-1</f>
        <v>-0.31690140845070425</v>
      </c>
      <c r="L7" s="155"/>
      <c r="N7" s="113"/>
      <c r="O7" s="113"/>
      <c r="P7" s="114"/>
    </row>
    <row r="8" spans="2:16" s="94" customFormat="1" ht="15.6">
      <c r="B8" s="151">
        <v>14</v>
      </c>
      <c r="C8" s="151" t="s">
        <v>25</v>
      </c>
      <c r="D8" s="152">
        <v>83</v>
      </c>
      <c r="E8" s="152">
        <v>14</v>
      </c>
      <c r="F8" s="153">
        <v>97</v>
      </c>
      <c r="G8" s="152">
        <v>47</v>
      </c>
      <c r="H8" s="152">
        <v>11</v>
      </c>
      <c r="I8" s="153">
        <v>58</v>
      </c>
      <c r="J8" s="152">
        <f t="shared" ref="J8:J68" si="0">I8-F8</f>
        <v>-39</v>
      </c>
      <c r="K8" s="154">
        <f t="shared" ref="K8:K68" si="1">I8/F8-1</f>
        <v>-0.40206185567010311</v>
      </c>
      <c r="L8" s="155"/>
      <c r="N8" s="113"/>
      <c r="O8" s="113"/>
      <c r="P8" s="114"/>
    </row>
    <row r="9" spans="2:16" s="94" customFormat="1" ht="15.6">
      <c r="B9" s="151">
        <v>18</v>
      </c>
      <c r="C9" s="151" t="s">
        <v>26</v>
      </c>
      <c r="D9" s="152">
        <v>112</v>
      </c>
      <c r="E9" s="152">
        <v>15</v>
      </c>
      <c r="F9" s="153">
        <v>127</v>
      </c>
      <c r="G9" s="152">
        <v>86</v>
      </c>
      <c r="H9" s="152">
        <v>14</v>
      </c>
      <c r="I9" s="153">
        <v>100</v>
      </c>
      <c r="J9" s="152">
        <f t="shared" si="0"/>
        <v>-27</v>
      </c>
      <c r="K9" s="154">
        <f t="shared" si="1"/>
        <v>-0.21259842519685035</v>
      </c>
      <c r="L9" s="155"/>
      <c r="N9" s="113"/>
      <c r="O9" s="113"/>
      <c r="P9" s="114"/>
    </row>
    <row r="10" spans="2:16" s="94" customFormat="1" ht="15.6">
      <c r="B10" s="151">
        <v>21</v>
      </c>
      <c r="C10" s="151" t="s">
        <v>27</v>
      </c>
      <c r="D10" s="152">
        <v>31</v>
      </c>
      <c r="E10" s="152">
        <v>1</v>
      </c>
      <c r="F10" s="153">
        <v>32</v>
      </c>
      <c r="G10" s="152">
        <v>39</v>
      </c>
      <c r="H10" s="152">
        <v>2</v>
      </c>
      <c r="I10" s="153">
        <v>41</v>
      </c>
      <c r="J10" s="152">
        <f t="shared" si="0"/>
        <v>9</v>
      </c>
      <c r="K10" s="154">
        <f t="shared" si="1"/>
        <v>0.28125</v>
      </c>
      <c r="L10" s="155"/>
      <c r="N10" s="113"/>
      <c r="O10" s="113"/>
      <c r="P10" s="114"/>
    </row>
    <row r="11" spans="2:16" s="94" customFormat="1" ht="15.6">
      <c r="B11" s="151">
        <v>23</v>
      </c>
      <c r="C11" s="151" t="s">
        <v>28</v>
      </c>
      <c r="D11" s="152">
        <v>78</v>
      </c>
      <c r="E11" s="152">
        <v>5</v>
      </c>
      <c r="F11" s="153">
        <v>83</v>
      </c>
      <c r="G11" s="152">
        <v>49</v>
      </c>
      <c r="H11" s="152">
        <v>4</v>
      </c>
      <c r="I11" s="153">
        <v>53</v>
      </c>
      <c r="J11" s="152">
        <f t="shared" si="0"/>
        <v>-30</v>
      </c>
      <c r="K11" s="154">
        <f t="shared" si="1"/>
        <v>-0.36144578313253017</v>
      </c>
      <c r="L11" s="155"/>
      <c r="N11" s="113"/>
      <c r="O11" s="113"/>
      <c r="P11" s="114"/>
    </row>
    <row r="12" spans="2:16" s="94" customFormat="1" ht="15.6">
      <c r="B12" s="151">
        <v>29</v>
      </c>
      <c r="C12" s="151" t="s">
        <v>29</v>
      </c>
      <c r="D12" s="152">
        <v>289</v>
      </c>
      <c r="E12" s="152">
        <v>41</v>
      </c>
      <c r="F12" s="153">
        <v>330</v>
      </c>
      <c r="G12" s="152">
        <v>208</v>
      </c>
      <c r="H12" s="152">
        <v>28</v>
      </c>
      <c r="I12" s="153">
        <v>236</v>
      </c>
      <c r="J12" s="152">
        <f t="shared" si="0"/>
        <v>-94</v>
      </c>
      <c r="K12" s="154">
        <f t="shared" si="1"/>
        <v>-0.2848484848484848</v>
      </c>
      <c r="L12" s="155"/>
      <c r="N12" s="113"/>
      <c r="O12" s="113"/>
      <c r="P12" s="114"/>
    </row>
    <row r="13" spans="2:16" s="94" customFormat="1" ht="15.6">
      <c r="B13" s="151">
        <v>41</v>
      </c>
      <c r="C13" s="151" t="s">
        <v>30</v>
      </c>
      <c r="D13" s="152">
        <v>245</v>
      </c>
      <c r="E13" s="152">
        <v>51</v>
      </c>
      <c r="F13" s="153">
        <v>296</v>
      </c>
      <c r="G13" s="152">
        <v>165</v>
      </c>
      <c r="H13" s="152">
        <v>37</v>
      </c>
      <c r="I13" s="153">
        <v>202</v>
      </c>
      <c r="J13" s="152">
        <f t="shared" si="0"/>
        <v>-94</v>
      </c>
      <c r="K13" s="154">
        <f t="shared" si="1"/>
        <v>-0.31756756756756754</v>
      </c>
      <c r="L13" s="155"/>
      <c r="N13" s="113"/>
      <c r="O13" s="113"/>
      <c r="P13" s="114"/>
    </row>
    <row r="14" spans="2:16" s="95" customFormat="1" ht="15.6">
      <c r="B14" s="156"/>
      <c r="C14" s="156" t="s">
        <v>22</v>
      </c>
      <c r="D14" s="157">
        <v>1054</v>
      </c>
      <c r="E14" s="157">
        <v>147</v>
      </c>
      <c r="F14" s="157">
        <v>1201</v>
      </c>
      <c r="G14" s="157">
        <v>739</v>
      </c>
      <c r="H14" s="157">
        <v>117</v>
      </c>
      <c r="I14" s="157">
        <v>856</v>
      </c>
      <c r="J14" s="157">
        <f t="shared" si="0"/>
        <v>-345</v>
      </c>
      <c r="K14" s="158">
        <f t="shared" si="1"/>
        <v>-0.28726061615320564</v>
      </c>
      <c r="L14" s="159"/>
      <c r="N14" s="115"/>
      <c r="O14" s="115"/>
      <c r="P14" s="115"/>
    </row>
    <row r="15" spans="2:16" s="94" customFormat="1" ht="15.6">
      <c r="B15" s="151">
        <v>22</v>
      </c>
      <c r="C15" s="151" t="s">
        <v>32</v>
      </c>
      <c r="D15" s="152">
        <v>57</v>
      </c>
      <c r="E15" s="152">
        <v>7</v>
      </c>
      <c r="F15" s="153">
        <v>64</v>
      </c>
      <c r="G15" s="152">
        <v>49</v>
      </c>
      <c r="H15" s="152">
        <v>5</v>
      </c>
      <c r="I15" s="153">
        <v>54</v>
      </c>
      <c r="J15" s="152">
        <f t="shared" si="0"/>
        <v>-10</v>
      </c>
      <c r="K15" s="154">
        <f t="shared" si="1"/>
        <v>-0.15625</v>
      </c>
      <c r="L15" s="155"/>
      <c r="N15" s="113"/>
      <c r="O15" s="113"/>
      <c r="P15" s="114"/>
    </row>
    <row r="16" spans="2:16" s="94" customFormat="1" ht="15.6">
      <c r="B16" s="151">
        <v>44</v>
      </c>
      <c r="C16" s="151" t="s">
        <v>33</v>
      </c>
      <c r="D16" s="152">
        <v>36</v>
      </c>
      <c r="E16" s="152">
        <v>6</v>
      </c>
      <c r="F16" s="153">
        <v>42</v>
      </c>
      <c r="G16" s="152">
        <v>33</v>
      </c>
      <c r="H16" s="152">
        <v>6</v>
      </c>
      <c r="I16" s="153">
        <v>39</v>
      </c>
      <c r="J16" s="152">
        <f t="shared" si="0"/>
        <v>-3</v>
      </c>
      <c r="K16" s="154">
        <f t="shared" si="1"/>
        <v>-7.1428571428571397E-2</v>
      </c>
      <c r="L16" s="155"/>
      <c r="N16" s="113"/>
      <c r="O16" s="113"/>
      <c r="P16" s="114"/>
    </row>
    <row r="17" spans="2:16" s="94" customFormat="1" ht="15.6">
      <c r="B17" s="151">
        <v>50</v>
      </c>
      <c r="C17" s="151" t="s">
        <v>34</v>
      </c>
      <c r="D17" s="152">
        <v>291</v>
      </c>
      <c r="E17" s="152">
        <v>25</v>
      </c>
      <c r="F17" s="153">
        <v>316</v>
      </c>
      <c r="G17" s="152">
        <v>180</v>
      </c>
      <c r="H17" s="152">
        <v>28</v>
      </c>
      <c r="I17" s="153">
        <v>208</v>
      </c>
      <c r="J17" s="152">
        <f t="shared" si="0"/>
        <v>-108</v>
      </c>
      <c r="K17" s="154">
        <f t="shared" si="1"/>
        <v>-0.34177215189873422</v>
      </c>
      <c r="L17" s="155"/>
      <c r="N17" s="113"/>
      <c r="O17" s="113"/>
      <c r="P17" s="114"/>
    </row>
    <row r="18" spans="2:16" s="95" customFormat="1" ht="15.6">
      <c r="B18" s="156"/>
      <c r="C18" s="156" t="s">
        <v>31</v>
      </c>
      <c r="D18" s="157">
        <v>384</v>
      </c>
      <c r="E18" s="157">
        <v>38</v>
      </c>
      <c r="F18" s="157">
        <v>422</v>
      </c>
      <c r="G18" s="157">
        <v>262</v>
      </c>
      <c r="H18" s="157">
        <v>39</v>
      </c>
      <c r="I18" s="157">
        <v>301</v>
      </c>
      <c r="J18" s="157">
        <f t="shared" si="0"/>
        <v>-121</v>
      </c>
      <c r="K18" s="158">
        <f t="shared" si="1"/>
        <v>-0.28672985781990523</v>
      </c>
      <c r="L18" s="159"/>
      <c r="N18" s="115"/>
      <c r="O18" s="115"/>
      <c r="P18" s="115"/>
    </row>
    <row r="19" spans="2:16" s="95" customFormat="1" ht="15.6">
      <c r="B19" s="156">
        <v>33</v>
      </c>
      <c r="C19" s="156" t="s">
        <v>35</v>
      </c>
      <c r="D19" s="157">
        <v>115</v>
      </c>
      <c r="E19" s="157">
        <v>21</v>
      </c>
      <c r="F19" s="157">
        <v>136</v>
      </c>
      <c r="G19" s="157">
        <v>76</v>
      </c>
      <c r="H19" s="157">
        <v>11</v>
      </c>
      <c r="I19" s="157">
        <v>87</v>
      </c>
      <c r="J19" s="157">
        <f t="shared" si="0"/>
        <v>-49</v>
      </c>
      <c r="K19" s="158">
        <f t="shared" si="1"/>
        <v>-0.36029411764705888</v>
      </c>
      <c r="L19" s="159"/>
      <c r="N19" s="115"/>
      <c r="O19" s="115"/>
      <c r="P19" s="115"/>
    </row>
    <row r="20" spans="2:16" s="95" customFormat="1" ht="15.6">
      <c r="B20" s="156">
        <v>7</v>
      </c>
      <c r="C20" s="156" t="s">
        <v>36</v>
      </c>
      <c r="D20" s="157">
        <v>233</v>
      </c>
      <c r="E20" s="157">
        <v>32</v>
      </c>
      <c r="F20" s="157">
        <v>265</v>
      </c>
      <c r="G20" s="157">
        <v>219</v>
      </c>
      <c r="H20" s="157">
        <v>45</v>
      </c>
      <c r="I20" s="157">
        <v>264</v>
      </c>
      <c r="J20" s="157">
        <f t="shared" si="0"/>
        <v>-1</v>
      </c>
      <c r="K20" s="158">
        <f t="shared" si="1"/>
        <v>-3.7735849056603765E-3</v>
      </c>
      <c r="L20" s="159"/>
      <c r="N20" s="115"/>
      <c r="O20" s="115"/>
      <c r="P20" s="115"/>
    </row>
    <row r="21" spans="2:16" s="94" customFormat="1" ht="15.6">
      <c r="B21" s="151">
        <v>35</v>
      </c>
      <c r="C21" s="151" t="s">
        <v>38</v>
      </c>
      <c r="D21" s="152">
        <v>100</v>
      </c>
      <c r="E21" s="152">
        <v>16</v>
      </c>
      <c r="F21" s="153">
        <v>116</v>
      </c>
      <c r="G21" s="152">
        <v>78</v>
      </c>
      <c r="H21" s="152">
        <v>21</v>
      </c>
      <c r="I21" s="153">
        <v>99</v>
      </c>
      <c r="J21" s="152">
        <f t="shared" si="0"/>
        <v>-17</v>
      </c>
      <c r="K21" s="154">
        <f t="shared" si="1"/>
        <v>-0.14655172413793105</v>
      </c>
      <c r="L21" s="155"/>
      <c r="N21" s="113"/>
      <c r="O21" s="113"/>
      <c r="P21" s="114"/>
    </row>
    <row r="22" spans="2:16" s="94" customFormat="1" ht="15.6">
      <c r="B22" s="151">
        <v>38</v>
      </c>
      <c r="C22" s="151" t="s">
        <v>82</v>
      </c>
      <c r="D22" s="152">
        <v>51</v>
      </c>
      <c r="E22" s="152">
        <v>13</v>
      </c>
      <c r="F22" s="153">
        <v>64</v>
      </c>
      <c r="G22" s="152">
        <v>47</v>
      </c>
      <c r="H22" s="152">
        <v>11</v>
      </c>
      <c r="I22" s="153">
        <v>58</v>
      </c>
      <c r="J22" s="152">
        <f t="shared" si="0"/>
        <v>-6</v>
      </c>
      <c r="K22" s="154">
        <f t="shared" si="1"/>
        <v>-9.375E-2</v>
      </c>
      <c r="L22" s="155"/>
      <c r="N22" s="113"/>
      <c r="O22" s="113"/>
      <c r="P22" s="114"/>
    </row>
    <row r="23" spans="2:16" s="95" customFormat="1" ht="15.6">
      <c r="B23" s="156"/>
      <c r="C23" s="156" t="s">
        <v>37</v>
      </c>
      <c r="D23" s="157">
        <v>151</v>
      </c>
      <c r="E23" s="157">
        <v>29</v>
      </c>
      <c r="F23" s="157">
        <v>180</v>
      </c>
      <c r="G23" s="157">
        <v>125</v>
      </c>
      <c r="H23" s="157">
        <v>32</v>
      </c>
      <c r="I23" s="157">
        <v>157</v>
      </c>
      <c r="J23" s="157">
        <f t="shared" si="0"/>
        <v>-23</v>
      </c>
      <c r="K23" s="158">
        <f t="shared" si="1"/>
        <v>-0.12777777777777777</v>
      </c>
      <c r="L23" s="159"/>
      <c r="N23" s="115"/>
      <c r="O23" s="115"/>
      <c r="P23" s="115"/>
    </row>
    <row r="24" spans="2:16" s="95" customFormat="1" ht="15.6">
      <c r="B24" s="156">
        <v>39</v>
      </c>
      <c r="C24" s="156" t="s">
        <v>40</v>
      </c>
      <c r="D24" s="157">
        <v>89</v>
      </c>
      <c r="E24" s="157">
        <v>12</v>
      </c>
      <c r="F24" s="157">
        <v>101</v>
      </c>
      <c r="G24" s="157">
        <v>56</v>
      </c>
      <c r="H24" s="157">
        <v>6</v>
      </c>
      <c r="I24" s="157">
        <v>62</v>
      </c>
      <c r="J24" s="157">
        <f t="shared" si="0"/>
        <v>-39</v>
      </c>
      <c r="K24" s="158">
        <f t="shared" si="1"/>
        <v>-0.38613861386138615</v>
      </c>
      <c r="L24" s="159"/>
      <c r="N24" s="115"/>
      <c r="O24" s="115"/>
      <c r="P24" s="115"/>
    </row>
    <row r="25" spans="2:16" s="94" customFormat="1" ht="15.6">
      <c r="B25" s="151">
        <v>5</v>
      </c>
      <c r="C25" s="151" t="s">
        <v>42</v>
      </c>
      <c r="D25" s="152">
        <v>24</v>
      </c>
      <c r="E25" s="152">
        <v>0</v>
      </c>
      <c r="F25" s="153">
        <v>24</v>
      </c>
      <c r="G25" s="152">
        <v>20</v>
      </c>
      <c r="H25" s="152">
        <v>1</v>
      </c>
      <c r="I25" s="153">
        <v>21</v>
      </c>
      <c r="J25" s="152">
        <f t="shared" si="0"/>
        <v>-3</v>
      </c>
      <c r="K25" s="154">
        <f t="shared" si="1"/>
        <v>-0.125</v>
      </c>
      <c r="L25" s="155"/>
      <c r="N25" s="113"/>
      <c r="O25" s="113"/>
      <c r="P25" s="114"/>
    </row>
    <row r="26" spans="2:16" s="94" customFormat="1" ht="15.6">
      <c r="B26" s="151">
        <v>9</v>
      </c>
      <c r="C26" s="151" t="s">
        <v>43</v>
      </c>
      <c r="D26" s="152">
        <v>113</v>
      </c>
      <c r="E26" s="152">
        <v>13</v>
      </c>
      <c r="F26" s="153">
        <v>126</v>
      </c>
      <c r="G26" s="152">
        <v>94</v>
      </c>
      <c r="H26" s="152">
        <v>7</v>
      </c>
      <c r="I26" s="153">
        <v>101</v>
      </c>
      <c r="J26" s="152">
        <f t="shared" si="0"/>
        <v>-25</v>
      </c>
      <c r="K26" s="154">
        <f t="shared" si="1"/>
        <v>-0.19841269841269837</v>
      </c>
      <c r="L26" s="155"/>
      <c r="N26" s="113"/>
      <c r="O26" s="113"/>
      <c r="P26" s="114"/>
    </row>
    <row r="27" spans="2:16" s="94" customFormat="1" ht="15.6">
      <c r="B27" s="151">
        <v>24</v>
      </c>
      <c r="C27" s="151" t="s">
        <v>44</v>
      </c>
      <c r="D27" s="152">
        <v>76</v>
      </c>
      <c r="E27" s="152">
        <v>8</v>
      </c>
      <c r="F27" s="153">
        <v>84</v>
      </c>
      <c r="G27" s="152">
        <v>52</v>
      </c>
      <c r="H27" s="152">
        <v>12</v>
      </c>
      <c r="I27" s="153">
        <v>64</v>
      </c>
      <c r="J27" s="152">
        <f t="shared" si="0"/>
        <v>-20</v>
      </c>
      <c r="K27" s="154">
        <f t="shared" si="1"/>
        <v>-0.23809523809523814</v>
      </c>
      <c r="L27" s="155"/>
      <c r="N27" s="113"/>
      <c r="O27" s="113"/>
      <c r="P27" s="114"/>
    </row>
    <row r="28" spans="2:16" s="94" customFormat="1" ht="15.6">
      <c r="B28" s="151">
        <v>34</v>
      </c>
      <c r="C28" s="151" t="s">
        <v>45</v>
      </c>
      <c r="D28" s="152">
        <v>47</v>
      </c>
      <c r="E28" s="152">
        <v>7</v>
      </c>
      <c r="F28" s="153">
        <v>54</v>
      </c>
      <c r="G28" s="152">
        <v>34</v>
      </c>
      <c r="H28" s="152">
        <v>7</v>
      </c>
      <c r="I28" s="153">
        <v>41</v>
      </c>
      <c r="J28" s="152">
        <f t="shared" si="0"/>
        <v>-13</v>
      </c>
      <c r="K28" s="154">
        <f t="shared" si="1"/>
        <v>-0.2407407407407407</v>
      </c>
      <c r="L28" s="155"/>
      <c r="N28" s="113"/>
      <c r="O28" s="113"/>
      <c r="P28" s="114"/>
    </row>
    <row r="29" spans="2:16" s="94" customFormat="1" ht="15.6">
      <c r="B29" s="151">
        <v>37</v>
      </c>
      <c r="C29" s="151" t="s">
        <v>46</v>
      </c>
      <c r="D29" s="152">
        <v>61</v>
      </c>
      <c r="E29" s="152">
        <v>2</v>
      </c>
      <c r="F29" s="153">
        <v>63</v>
      </c>
      <c r="G29" s="152">
        <v>53</v>
      </c>
      <c r="H29" s="152">
        <v>5</v>
      </c>
      <c r="I29" s="153">
        <v>58</v>
      </c>
      <c r="J29" s="152">
        <f t="shared" si="0"/>
        <v>-5</v>
      </c>
      <c r="K29" s="154">
        <f t="shared" si="1"/>
        <v>-7.9365079365079416E-2</v>
      </c>
      <c r="L29" s="155"/>
      <c r="N29" s="113"/>
      <c r="O29" s="113"/>
      <c r="P29" s="114"/>
    </row>
    <row r="30" spans="2:16" s="94" customFormat="1" ht="15.6">
      <c r="B30" s="151">
        <v>40</v>
      </c>
      <c r="C30" s="151" t="s">
        <v>47</v>
      </c>
      <c r="D30" s="152">
        <v>40</v>
      </c>
      <c r="E30" s="152">
        <v>3</v>
      </c>
      <c r="F30" s="153">
        <v>43</v>
      </c>
      <c r="G30" s="152">
        <v>23</v>
      </c>
      <c r="H30" s="152">
        <v>1</v>
      </c>
      <c r="I30" s="153">
        <v>24</v>
      </c>
      <c r="J30" s="152">
        <f t="shared" si="0"/>
        <v>-19</v>
      </c>
      <c r="K30" s="154">
        <f t="shared" si="1"/>
        <v>-0.44186046511627908</v>
      </c>
      <c r="L30" s="155"/>
      <c r="N30" s="113"/>
      <c r="O30" s="113"/>
      <c r="P30" s="114"/>
    </row>
    <row r="31" spans="2:16" s="94" customFormat="1" ht="15.6">
      <c r="B31" s="151">
        <v>42</v>
      </c>
      <c r="C31" s="151" t="s">
        <v>48</v>
      </c>
      <c r="D31" s="152">
        <v>31</v>
      </c>
      <c r="E31" s="152">
        <v>6</v>
      </c>
      <c r="F31" s="153">
        <v>37</v>
      </c>
      <c r="G31" s="152">
        <v>20</v>
      </c>
      <c r="H31" s="152">
        <v>1</v>
      </c>
      <c r="I31" s="153">
        <v>21</v>
      </c>
      <c r="J31" s="152">
        <f t="shared" si="0"/>
        <v>-16</v>
      </c>
      <c r="K31" s="154">
        <f t="shared" si="1"/>
        <v>-0.43243243243243246</v>
      </c>
      <c r="L31" s="155"/>
      <c r="N31" s="113"/>
      <c r="O31" s="113"/>
      <c r="P31" s="114"/>
    </row>
    <row r="32" spans="2:16" s="94" customFormat="1" ht="15.6">
      <c r="B32" s="151">
        <v>47</v>
      </c>
      <c r="C32" s="151" t="s">
        <v>49</v>
      </c>
      <c r="D32" s="152">
        <v>166</v>
      </c>
      <c r="E32" s="152">
        <v>20</v>
      </c>
      <c r="F32" s="153">
        <v>186</v>
      </c>
      <c r="G32" s="152">
        <v>110</v>
      </c>
      <c r="H32" s="152">
        <v>18</v>
      </c>
      <c r="I32" s="153">
        <v>128</v>
      </c>
      <c r="J32" s="152">
        <f t="shared" si="0"/>
        <v>-58</v>
      </c>
      <c r="K32" s="154">
        <f t="shared" si="1"/>
        <v>-0.31182795698924726</v>
      </c>
      <c r="L32" s="155"/>
      <c r="N32" s="113"/>
      <c r="O32" s="113"/>
      <c r="P32" s="114"/>
    </row>
    <row r="33" spans="2:16" s="94" customFormat="1" ht="15.6">
      <c r="B33" s="151">
        <v>49</v>
      </c>
      <c r="C33" s="151" t="s">
        <v>50</v>
      </c>
      <c r="D33" s="152">
        <v>41</v>
      </c>
      <c r="E33" s="152">
        <v>1</v>
      </c>
      <c r="F33" s="153">
        <v>42</v>
      </c>
      <c r="G33" s="152">
        <v>26</v>
      </c>
      <c r="H33" s="152">
        <v>1</v>
      </c>
      <c r="I33" s="153">
        <v>27</v>
      </c>
      <c r="J33" s="152">
        <f t="shared" si="0"/>
        <v>-15</v>
      </c>
      <c r="K33" s="154">
        <f t="shared" si="1"/>
        <v>-0.3571428571428571</v>
      </c>
      <c r="L33" s="155"/>
      <c r="N33" s="113"/>
      <c r="O33" s="113"/>
      <c r="P33" s="114"/>
    </row>
    <row r="34" spans="2:16" s="95" customFormat="1" ht="15.6">
      <c r="B34" s="156"/>
      <c r="C34" s="156" t="s">
        <v>83</v>
      </c>
      <c r="D34" s="157">
        <v>599</v>
      </c>
      <c r="E34" s="157">
        <v>60</v>
      </c>
      <c r="F34" s="157">
        <v>659</v>
      </c>
      <c r="G34" s="157">
        <v>432</v>
      </c>
      <c r="H34" s="157">
        <v>53</v>
      </c>
      <c r="I34" s="157">
        <v>485</v>
      </c>
      <c r="J34" s="157">
        <f t="shared" si="0"/>
        <v>-174</v>
      </c>
      <c r="K34" s="158">
        <f t="shared" si="1"/>
        <v>-0.26403641881638851</v>
      </c>
      <c r="L34" s="159"/>
      <c r="N34" s="115"/>
      <c r="O34" s="115"/>
      <c r="P34" s="115"/>
    </row>
    <row r="35" spans="2:16" s="94" customFormat="1" ht="15.6">
      <c r="B35" s="151">
        <v>2</v>
      </c>
      <c r="C35" s="151" t="s">
        <v>52</v>
      </c>
      <c r="D35" s="152">
        <v>103</v>
      </c>
      <c r="E35" s="152">
        <v>7</v>
      </c>
      <c r="F35" s="153">
        <v>110</v>
      </c>
      <c r="G35" s="152">
        <v>77</v>
      </c>
      <c r="H35" s="152">
        <v>10</v>
      </c>
      <c r="I35" s="153">
        <v>87</v>
      </c>
      <c r="J35" s="152">
        <f t="shared" si="0"/>
        <v>-23</v>
      </c>
      <c r="K35" s="154">
        <f t="shared" si="1"/>
        <v>-0.20909090909090911</v>
      </c>
      <c r="L35" s="155"/>
      <c r="N35" s="113"/>
      <c r="O35" s="113"/>
      <c r="P35" s="114"/>
    </row>
    <row r="36" spans="2:16" s="94" customFormat="1" ht="15.6">
      <c r="B36" s="151">
        <v>13</v>
      </c>
      <c r="C36" s="151" t="s">
        <v>53</v>
      </c>
      <c r="D36" s="152">
        <v>82</v>
      </c>
      <c r="E36" s="152">
        <v>8</v>
      </c>
      <c r="F36" s="153">
        <v>90</v>
      </c>
      <c r="G36" s="152">
        <v>58</v>
      </c>
      <c r="H36" s="152">
        <v>12</v>
      </c>
      <c r="I36" s="153">
        <v>70</v>
      </c>
      <c r="J36" s="152">
        <f t="shared" si="0"/>
        <v>-20</v>
      </c>
      <c r="K36" s="154">
        <f t="shared" si="1"/>
        <v>-0.22222222222222221</v>
      </c>
      <c r="L36" s="155"/>
      <c r="N36" s="113"/>
      <c r="O36" s="113"/>
      <c r="P36" s="114"/>
    </row>
    <row r="37" spans="2:16" s="94" customFormat="1" ht="15.6">
      <c r="B37" s="151">
        <v>16</v>
      </c>
      <c r="C37" s="151" t="s">
        <v>54</v>
      </c>
      <c r="D37" s="152">
        <v>41</v>
      </c>
      <c r="E37" s="152">
        <v>4</v>
      </c>
      <c r="F37" s="153">
        <v>45</v>
      </c>
      <c r="G37" s="152">
        <v>32</v>
      </c>
      <c r="H37" s="152">
        <v>13</v>
      </c>
      <c r="I37" s="153">
        <v>45</v>
      </c>
      <c r="J37" s="152">
        <f t="shared" si="0"/>
        <v>0</v>
      </c>
      <c r="K37" s="154">
        <f t="shared" si="1"/>
        <v>0</v>
      </c>
      <c r="L37" s="155"/>
      <c r="N37" s="113"/>
      <c r="O37" s="113"/>
      <c r="P37" s="114"/>
    </row>
    <row r="38" spans="2:16" s="94" customFormat="1" ht="15.6">
      <c r="B38" s="151">
        <v>19</v>
      </c>
      <c r="C38" s="151" t="s">
        <v>55</v>
      </c>
      <c r="D38" s="152">
        <v>64</v>
      </c>
      <c r="E38" s="152">
        <v>11</v>
      </c>
      <c r="F38" s="153">
        <v>75</v>
      </c>
      <c r="G38" s="152">
        <v>53</v>
      </c>
      <c r="H38" s="152">
        <v>7</v>
      </c>
      <c r="I38" s="153">
        <v>60</v>
      </c>
      <c r="J38" s="152">
        <f t="shared" si="0"/>
        <v>-15</v>
      </c>
      <c r="K38" s="154">
        <f t="shared" si="1"/>
        <v>-0.19999999999999996</v>
      </c>
      <c r="L38" s="155"/>
      <c r="N38" s="113"/>
      <c r="O38" s="113"/>
      <c r="P38" s="114"/>
    </row>
    <row r="39" spans="2:16" s="94" customFormat="1" ht="15.6">
      <c r="B39" s="151">
        <v>45</v>
      </c>
      <c r="C39" s="151" t="s">
        <v>56</v>
      </c>
      <c r="D39" s="152">
        <v>148</v>
      </c>
      <c r="E39" s="152">
        <v>19</v>
      </c>
      <c r="F39" s="153">
        <v>167</v>
      </c>
      <c r="G39" s="152">
        <v>72</v>
      </c>
      <c r="H39" s="152">
        <v>10</v>
      </c>
      <c r="I39" s="153">
        <v>82</v>
      </c>
      <c r="J39" s="152">
        <f t="shared" si="0"/>
        <v>-85</v>
      </c>
      <c r="K39" s="154">
        <f t="shared" si="1"/>
        <v>-0.50898203592814373</v>
      </c>
      <c r="L39" s="155"/>
      <c r="N39" s="113"/>
      <c r="O39" s="113"/>
      <c r="P39" s="114"/>
    </row>
    <row r="40" spans="2:16" s="95" customFormat="1" ht="15.6">
      <c r="B40" s="156"/>
      <c r="C40" s="156" t="s">
        <v>84</v>
      </c>
      <c r="D40" s="157">
        <v>438</v>
      </c>
      <c r="E40" s="157">
        <v>49</v>
      </c>
      <c r="F40" s="157">
        <v>487</v>
      </c>
      <c r="G40" s="157">
        <v>292</v>
      </c>
      <c r="H40" s="157">
        <v>52</v>
      </c>
      <c r="I40" s="157">
        <v>344</v>
      </c>
      <c r="J40" s="157">
        <f t="shared" si="0"/>
        <v>-143</v>
      </c>
      <c r="K40" s="158">
        <f t="shared" si="1"/>
        <v>-0.29363449691991783</v>
      </c>
      <c r="L40" s="159"/>
      <c r="N40" s="115"/>
      <c r="O40" s="115"/>
      <c r="P40" s="115"/>
    </row>
    <row r="41" spans="2:16" s="94" customFormat="1" ht="15.6">
      <c r="B41" s="151">
        <v>8</v>
      </c>
      <c r="C41" s="151" t="s">
        <v>58</v>
      </c>
      <c r="D41" s="152">
        <v>1172</v>
      </c>
      <c r="E41" s="152">
        <v>151</v>
      </c>
      <c r="F41" s="153">
        <v>1323</v>
      </c>
      <c r="G41" s="152">
        <v>981</v>
      </c>
      <c r="H41" s="152">
        <v>142</v>
      </c>
      <c r="I41" s="153">
        <v>1123</v>
      </c>
      <c r="J41" s="152">
        <f t="shared" si="0"/>
        <v>-200</v>
      </c>
      <c r="K41" s="154">
        <f t="shared" si="1"/>
        <v>-0.15117157974300832</v>
      </c>
      <c r="L41" s="155"/>
      <c r="N41" s="113"/>
      <c r="O41" s="113"/>
      <c r="P41" s="114"/>
    </row>
    <row r="42" spans="2:16" s="94" customFormat="1" ht="15.6">
      <c r="B42" s="151">
        <v>17</v>
      </c>
      <c r="C42" s="151" t="s">
        <v>110</v>
      </c>
      <c r="D42" s="152">
        <v>104</v>
      </c>
      <c r="E42" s="152">
        <v>11</v>
      </c>
      <c r="F42" s="153">
        <v>115</v>
      </c>
      <c r="G42" s="152">
        <v>75</v>
      </c>
      <c r="H42" s="152">
        <v>18</v>
      </c>
      <c r="I42" s="153">
        <v>93</v>
      </c>
      <c r="J42" s="152">
        <f t="shared" si="0"/>
        <v>-22</v>
      </c>
      <c r="K42" s="154">
        <f t="shared" si="1"/>
        <v>-0.19130434782608696</v>
      </c>
      <c r="L42" s="155"/>
      <c r="N42" s="113"/>
      <c r="O42" s="113"/>
      <c r="P42" s="114"/>
    </row>
    <row r="43" spans="2:16" s="94" customFormat="1" ht="15.6">
      <c r="B43" s="151">
        <v>25</v>
      </c>
      <c r="C43" s="151" t="s">
        <v>111</v>
      </c>
      <c r="D43" s="152">
        <v>71</v>
      </c>
      <c r="E43" s="152">
        <v>10</v>
      </c>
      <c r="F43" s="153">
        <v>81</v>
      </c>
      <c r="G43" s="152">
        <v>50</v>
      </c>
      <c r="H43" s="152">
        <v>8</v>
      </c>
      <c r="I43" s="153">
        <v>58</v>
      </c>
      <c r="J43" s="152">
        <f t="shared" si="0"/>
        <v>-23</v>
      </c>
      <c r="K43" s="154">
        <f t="shared" si="1"/>
        <v>-0.28395061728395066</v>
      </c>
      <c r="L43" s="155"/>
      <c r="N43" s="113"/>
      <c r="O43" s="113"/>
      <c r="P43" s="114"/>
    </row>
    <row r="44" spans="2:16" s="94" customFormat="1" ht="15.6">
      <c r="B44" s="151">
        <v>43</v>
      </c>
      <c r="C44" s="151" t="s">
        <v>59</v>
      </c>
      <c r="D44" s="152">
        <v>127</v>
      </c>
      <c r="E44" s="152">
        <v>13</v>
      </c>
      <c r="F44" s="153">
        <v>140</v>
      </c>
      <c r="G44" s="152">
        <v>92</v>
      </c>
      <c r="H44" s="152">
        <v>13</v>
      </c>
      <c r="I44" s="153">
        <v>105</v>
      </c>
      <c r="J44" s="152">
        <f t="shared" si="0"/>
        <v>-35</v>
      </c>
      <c r="K44" s="154">
        <f t="shared" si="1"/>
        <v>-0.25</v>
      </c>
      <c r="L44" s="155"/>
      <c r="N44" s="113"/>
      <c r="O44" s="113"/>
      <c r="P44" s="114"/>
    </row>
    <row r="45" spans="2:16" s="95" customFormat="1" ht="15.6">
      <c r="B45" s="156"/>
      <c r="C45" s="156" t="s">
        <v>85</v>
      </c>
      <c r="D45" s="157">
        <v>1474</v>
      </c>
      <c r="E45" s="157">
        <v>185</v>
      </c>
      <c r="F45" s="157">
        <v>1659</v>
      </c>
      <c r="G45" s="157">
        <v>1198</v>
      </c>
      <c r="H45" s="157">
        <v>181</v>
      </c>
      <c r="I45" s="157">
        <v>1379</v>
      </c>
      <c r="J45" s="157">
        <f t="shared" si="0"/>
        <v>-280</v>
      </c>
      <c r="K45" s="158">
        <f t="shared" si="1"/>
        <v>-0.16877637130801693</v>
      </c>
      <c r="L45" s="159"/>
      <c r="N45" s="115"/>
      <c r="O45" s="115"/>
      <c r="P45" s="115"/>
    </row>
    <row r="46" spans="2:16" s="94" customFormat="1" ht="15.6">
      <c r="B46" s="151">
        <v>3</v>
      </c>
      <c r="C46" s="151" t="s">
        <v>71</v>
      </c>
      <c r="D46" s="152">
        <v>407</v>
      </c>
      <c r="E46" s="152">
        <v>46</v>
      </c>
      <c r="F46" s="153">
        <v>453</v>
      </c>
      <c r="G46" s="152">
        <v>307</v>
      </c>
      <c r="H46" s="152">
        <v>39</v>
      </c>
      <c r="I46" s="153">
        <v>346</v>
      </c>
      <c r="J46" s="152">
        <f t="shared" si="0"/>
        <v>-107</v>
      </c>
      <c r="K46" s="154">
        <f t="shared" si="1"/>
        <v>-0.23620309050772625</v>
      </c>
      <c r="L46" s="155"/>
      <c r="N46" s="113"/>
      <c r="O46" s="113"/>
      <c r="P46" s="114"/>
    </row>
    <row r="47" spans="2:16" s="94" customFormat="1" ht="15.6">
      <c r="B47" s="151">
        <v>12</v>
      </c>
      <c r="C47" s="151" t="s">
        <v>72</v>
      </c>
      <c r="D47" s="152">
        <v>150</v>
      </c>
      <c r="E47" s="152">
        <v>11</v>
      </c>
      <c r="F47" s="153">
        <v>161</v>
      </c>
      <c r="G47" s="152">
        <v>103</v>
      </c>
      <c r="H47" s="152">
        <v>13</v>
      </c>
      <c r="I47" s="153">
        <v>116</v>
      </c>
      <c r="J47" s="152">
        <f t="shared" si="0"/>
        <v>-45</v>
      </c>
      <c r="K47" s="154">
        <f t="shared" si="1"/>
        <v>-0.27950310559006208</v>
      </c>
      <c r="L47" s="155"/>
      <c r="N47" s="113"/>
      <c r="O47" s="113"/>
      <c r="P47" s="114"/>
    </row>
    <row r="48" spans="2:16" s="94" customFormat="1" ht="15.6">
      <c r="B48" s="151">
        <v>46</v>
      </c>
      <c r="C48" s="151" t="s">
        <v>73</v>
      </c>
      <c r="D48" s="152">
        <v>499</v>
      </c>
      <c r="E48" s="152">
        <v>72</v>
      </c>
      <c r="F48" s="153">
        <v>571</v>
      </c>
      <c r="G48" s="152">
        <v>427</v>
      </c>
      <c r="H48" s="152">
        <v>58</v>
      </c>
      <c r="I48" s="153">
        <v>485</v>
      </c>
      <c r="J48" s="152">
        <f t="shared" si="0"/>
        <v>-86</v>
      </c>
      <c r="K48" s="154">
        <f t="shared" si="1"/>
        <v>-0.15061295971978983</v>
      </c>
      <c r="L48" s="155"/>
      <c r="N48" s="113"/>
      <c r="O48" s="113"/>
      <c r="P48" s="114"/>
    </row>
    <row r="49" spans="2:16" s="95" customFormat="1" ht="15.6">
      <c r="B49" s="156"/>
      <c r="C49" s="156" t="s">
        <v>86</v>
      </c>
      <c r="D49" s="157">
        <v>1056</v>
      </c>
      <c r="E49" s="157">
        <v>129</v>
      </c>
      <c r="F49" s="157">
        <v>1185</v>
      </c>
      <c r="G49" s="157">
        <v>837</v>
      </c>
      <c r="H49" s="157">
        <v>110</v>
      </c>
      <c r="I49" s="157">
        <v>947</v>
      </c>
      <c r="J49" s="157">
        <f t="shared" si="0"/>
        <v>-238</v>
      </c>
      <c r="K49" s="158">
        <f t="shared" si="1"/>
        <v>-0.20084388185654012</v>
      </c>
      <c r="L49" s="159"/>
      <c r="N49" s="115"/>
      <c r="O49" s="115"/>
      <c r="P49" s="115"/>
    </row>
    <row r="50" spans="2:16" s="94" customFormat="1" ht="15.6">
      <c r="B50" s="151">
        <v>6</v>
      </c>
      <c r="C50" s="151" t="s">
        <v>61</v>
      </c>
      <c r="D50" s="152">
        <v>102</v>
      </c>
      <c r="E50" s="152">
        <v>13</v>
      </c>
      <c r="F50" s="153">
        <v>115</v>
      </c>
      <c r="G50" s="152">
        <v>57</v>
      </c>
      <c r="H50" s="152">
        <v>6</v>
      </c>
      <c r="I50" s="153">
        <v>63</v>
      </c>
      <c r="J50" s="152">
        <f t="shared" si="0"/>
        <v>-52</v>
      </c>
      <c r="K50" s="154">
        <f t="shared" si="1"/>
        <v>-0.45217391304347831</v>
      </c>
      <c r="L50" s="155"/>
      <c r="N50" s="113"/>
      <c r="O50" s="113"/>
      <c r="P50" s="114"/>
    </row>
    <row r="51" spans="2:16" s="94" customFormat="1" ht="15.6">
      <c r="B51" s="151">
        <v>10</v>
      </c>
      <c r="C51" s="151" t="s">
        <v>62</v>
      </c>
      <c r="D51" s="152">
        <v>50</v>
      </c>
      <c r="E51" s="152">
        <v>10</v>
      </c>
      <c r="F51" s="153">
        <v>60</v>
      </c>
      <c r="G51" s="152">
        <v>41</v>
      </c>
      <c r="H51" s="152">
        <v>6</v>
      </c>
      <c r="I51" s="153">
        <v>47</v>
      </c>
      <c r="J51" s="152">
        <f t="shared" si="0"/>
        <v>-13</v>
      </c>
      <c r="K51" s="154">
        <f t="shared" si="1"/>
        <v>-0.21666666666666667</v>
      </c>
      <c r="L51" s="155"/>
      <c r="N51" s="113"/>
      <c r="O51" s="113"/>
      <c r="P51" s="114"/>
    </row>
    <row r="52" spans="2:16" s="95" customFormat="1" ht="15.6">
      <c r="B52" s="156"/>
      <c r="C52" s="156" t="s">
        <v>87</v>
      </c>
      <c r="D52" s="157">
        <v>152</v>
      </c>
      <c r="E52" s="157">
        <v>23</v>
      </c>
      <c r="F52" s="157">
        <v>175</v>
      </c>
      <c r="G52" s="157">
        <v>98</v>
      </c>
      <c r="H52" s="157">
        <v>12</v>
      </c>
      <c r="I52" s="157">
        <v>110</v>
      </c>
      <c r="J52" s="157">
        <f t="shared" si="0"/>
        <v>-65</v>
      </c>
      <c r="K52" s="158">
        <f t="shared" si="1"/>
        <v>-0.37142857142857144</v>
      </c>
      <c r="L52" s="159"/>
      <c r="N52" s="115"/>
      <c r="O52" s="115"/>
      <c r="P52" s="115"/>
    </row>
    <row r="53" spans="2:16" s="94" customFormat="1" ht="15.6">
      <c r="B53" s="151">
        <v>15</v>
      </c>
      <c r="C53" s="151" t="s">
        <v>117</v>
      </c>
      <c r="D53" s="152">
        <v>146</v>
      </c>
      <c r="E53" s="152">
        <v>31</v>
      </c>
      <c r="F53" s="153">
        <v>177</v>
      </c>
      <c r="G53" s="152">
        <v>89</v>
      </c>
      <c r="H53" s="152">
        <v>11</v>
      </c>
      <c r="I53" s="153">
        <v>100</v>
      </c>
      <c r="J53" s="152">
        <f t="shared" si="0"/>
        <v>-77</v>
      </c>
      <c r="K53" s="154">
        <f t="shared" si="1"/>
        <v>-0.43502824858757061</v>
      </c>
      <c r="L53" s="155"/>
      <c r="N53" s="113"/>
      <c r="O53" s="113"/>
      <c r="P53" s="114"/>
    </row>
    <row r="54" spans="2:16" s="94" customFormat="1" ht="15.6">
      <c r="B54" s="151">
        <v>27</v>
      </c>
      <c r="C54" s="151" t="s">
        <v>64</v>
      </c>
      <c r="D54" s="152">
        <v>40</v>
      </c>
      <c r="E54" s="152">
        <v>8</v>
      </c>
      <c r="F54" s="153">
        <v>48</v>
      </c>
      <c r="G54" s="152">
        <v>19</v>
      </c>
      <c r="H54" s="152">
        <v>6</v>
      </c>
      <c r="I54" s="153">
        <v>25</v>
      </c>
      <c r="J54" s="152">
        <f t="shared" si="0"/>
        <v>-23</v>
      </c>
      <c r="K54" s="154">
        <f t="shared" si="1"/>
        <v>-0.47916666666666663</v>
      </c>
      <c r="L54" s="155"/>
      <c r="N54" s="113"/>
      <c r="O54" s="113"/>
      <c r="P54" s="114"/>
    </row>
    <row r="55" spans="2:16" s="94" customFormat="1" ht="15.6">
      <c r="B55" s="151">
        <v>32</v>
      </c>
      <c r="C55" s="151" t="s">
        <v>113</v>
      </c>
      <c r="D55" s="152">
        <v>22</v>
      </c>
      <c r="E55" s="152">
        <v>3</v>
      </c>
      <c r="F55" s="153">
        <v>25</v>
      </c>
      <c r="G55" s="152">
        <v>19</v>
      </c>
      <c r="H55" s="152">
        <v>3</v>
      </c>
      <c r="I55" s="153">
        <v>22</v>
      </c>
      <c r="J55" s="152">
        <f t="shared" si="0"/>
        <v>-3</v>
      </c>
      <c r="K55" s="154">
        <f t="shared" si="1"/>
        <v>-0.12</v>
      </c>
      <c r="L55" s="155"/>
      <c r="N55" s="113"/>
      <c r="O55" s="113"/>
      <c r="P55" s="114"/>
    </row>
    <row r="56" spans="2:16" s="94" customFormat="1" ht="15.6">
      <c r="B56" s="151">
        <v>36</v>
      </c>
      <c r="C56" s="151" t="s">
        <v>65</v>
      </c>
      <c r="D56" s="152">
        <v>90</v>
      </c>
      <c r="E56" s="152">
        <v>12</v>
      </c>
      <c r="F56" s="153">
        <v>102</v>
      </c>
      <c r="G56" s="152">
        <v>69</v>
      </c>
      <c r="H56" s="152">
        <v>14</v>
      </c>
      <c r="I56" s="153">
        <v>83</v>
      </c>
      <c r="J56" s="152">
        <f t="shared" si="0"/>
        <v>-19</v>
      </c>
      <c r="K56" s="154">
        <f t="shared" si="1"/>
        <v>-0.18627450980392157</v>
      </c>
      <c r="L56" s="155"/>
      <c r="N56" s="113"/>
      <c r="O56" s="113"/>
      <c r="P56" s="114"/>
    </row>
    <row r="57" spans="2:16" s="95" customFormat="1" ht="15.6">
      <c r="B57" s="156"/>
      <c r="C57" s="156" t="s">
        <v>88</v>
      </c>
      <c r="D57" s="157">
        <v>298</v>
      </c>
      <c r="E57" s="157">
        <v>54</v>
      </c>
      <c r="F57" s="157">
        <v>352</v>
      </c>
      <c r="G57" s="157">
        <v>196</v>
      </c>
      <c r="H57" s="157">
        <v>34</v>
      </c>
      <c r="I57" s="157">
        <v>230</v>
      </c>
      <c r="J57" s="157">
        <f t="shared" si="0"/>
        <v>-122</v>
      </c>
      <c r="K57" s="158">
        <f t="shared" si="1"/>
        <v>-0.34659090909090906</v>
      </c>
      <c r="L57" s="159"/>
      <c r="N57" s="115"/>
      <c r="O57" s="115"/>
      <c r="P57" s="115"/>
    </row>
    <row r="58" spans="2:16" s="95" customFormat="1" ht="15.6">
      <c r="B58" s="156">
        <v>28</v>
      </c>
      <c r="C58" s="156" t="s">
        <v>89</v>
      </c>
      <c r="D58" s="157">
        <v>1865</v>
      </c>
      <c r="E58" s="157">
        <v>253</v>
      </c>
      <c r="F58" s="157">
        <v>2118</v>
      </c>
      <c r="G58" s="157">
        <v>1395</v>
      </c>
      <c r="H58" s="157">
        <v>201</v>
      </c>
      <c r="I58" s="157">
        <v>1596</v>
      </c>
      <c r="J58" s="157">
        <f t="shared" si="0"/>
        <v>-522</v>
      </c>
      <c r="K58" s="158">
        <f t="shared" si="1"/>
        <v>-0.2464589235127479</v>
      </c>
      <c r="L58" s="159"/>
      <c r="N58" s="115"/>
      <c r="O58" s="115"/>
      <c r="P58" s="115"/>
    </row>
    <row r="59" spans="2:16" s="95" customFormat="1" ht="15.6">
      <c r="B59" s="156">
        <v>30</v>
      </c>
      <c r="C59" s="156" t="s">
        <v>90</v>
      </c>
      <c r="D59" s="157">
        <v>389</v>
      </c>
      <c r="E59" s="157">
        <v>39</v>
      </c>
      <c r="F59" s="157">
        <v>428</v>
      </c>
      <c r="G59" s="157">
        <v>280</v>
      </c>
      <c r="H59" s="157">
        <v>37</v>
      </c>
      <c r="I59" s="157">
        <v>317</v>
      </c>
      <c r="J59" s="157">
        <f t="shared" si="0"/>
        <v>-111</v>
      </c>
      <c r="K59" s="158">
        <f t="shared" si="1"/>
        <v>-0.25934579439252337</v>
      </c>
      <c r="L59" s="159"/>
      <c r="N59" s="115"/>
      <c r="O59" s="115"/>
      <c r="P59" s="115"/>
    </row>
    <row r="60" spans="2:16" s="95" customFormat="1" ht="15.6">
      <c r="B60" s="156">
        <v>31</v>
      </c>
      <c r="C60" s="156" t="s">
        <v>91</v>
      </c>
      <c r="D60" s="157">
        <v>416</v>
      </c>
      <c r="E60" s="157">
        <v>50</v>
      </c>
      <c r="F60" s="157">
        <v>466</v>
      </c>
      <c r="G60" s="157">
        <v>297</v>
      </c>
      <c r="H60" s="157">
        <v>34</v>
      </c>
      <c r="I60" s="157">
        <v>331</v>
      </c>
      <c r="J60" s="157">
        <f t="shared" si="0"/>
        <v>-135</v>
      </c>
      <c r="K60" s="158">
        <f t="shared" si="1"/>
        <v>-0.28969957081545061</v>
      </c>
      <c r="L60" s="159"/>
      <c r="N60" s="115"/>
      <c r="O60" s="115"/>
      <c r="P60" s="115"/>
    </row>
    <row r="61" spans="2:16" s="94" customFormat="1" ht="15.6">
      <c r="B61" s="151">
        <v>1</v>
      </c>
      <c r="C61" s="151" t="s">
        <v>114</v>
      </c>
      <c r="D61" s="152">
        <v>166</v>
      </c>
      <c r="E61" s="152">
        <v>80</v>
      </c>
      <c r="F61" s="153">
        <v>246</v>
      </c>
      <c r="G61" s="152">
        <v>92</v>
      </c>
      <c r="H61" s="152">
        <v>14</v>
      </c>
      <c r="I61" s="153">
        <v>106</v>
      </c>
      <c r="J61" s="152">
        <f t="shared" si="0"/>
        <v>-140</v>
      </c>
      <c r="K61" s="154">
        <f t="shared" si="1"/>
        <v>-0.56910569105691056</v>
      </c>
      <c r="L61" s="155"/>
      <c r="N61" s="113"/>
      <c r="O61" s="113"/>
      <c r="P61" s="114"/>
    </row>
    <row r="62" spans="2:16" s="94" customFormat="1" ht="15.6">
      <c r="B62" s="151">
        <v>20</v>
      </c>
      <c r="C62" s="151" t="s">
        <v>115</v>
      </c>
      <c r="D62" s="152">
        <v>262</v>
      </c>
      <c r="E62" s="152">
        <v>163</v>
      </c>
      <c r="F62" s="153">
        <v>425</v>
      </c>
      <c r="G62" s="152">
        <v>202</v>
      </c>
      <c r="H62" s="152">
        <v>24</v>
      </c>
      <c r="I62" s="153">
        <v>226</v>
      </c>
      <c r="J62" s="152">
        <f t="shared" si="0"/>
        <v>-199</v>
      </c>
      <c r="K62" s="154">
        <f t="shared" si="1"/>
        <v>-0.46823529411764708</v>
      </c>
      <c r="L62" s="155"/>
      <c r="N62" s="113"/>
      <c r="O62" s="113"/>
      <c r="P62" s="114"/>
    </row>
    <row r="63" spans="2:16" s="94" customFormat="1" ht="15.6">
      <c r="B63" s="151">
        <v>48</v>
      </c>
      <c r="C63" s="151" t="s">
        <v>116</v>
      </c>
      <c r="D63" s="152">
        <v>335</v>
      </c>
      <c r="E63" s="152">
        <v>276</v>
      </c>
      <c r="F63" s="153">
        <v>611</v>
      </c>
      <c r="G63" s="152">
        <v>260</v>
      </c>
      <c r="H63" s="152">
        <v>41</v>
      </c>
      <c r="I63" s="153">
        <v>301</v>
      </c>
      <c r="J63" s="152">
        <f t="shared" si="0"/>
        <v>-310</v>
      </c>
      <c r="K63" s="154">
        <f t="shared" si="1"/>
        <v>-0.50736497545008186</v>
      </c>
      <c r="L63" s="155"/>
      <c r="N63" s="113"/>
      <c r="O63" s="113"/>
      <c r="P63" s="114"/>
    </row>
    <row r="64" spans="2:16" s="95" customFormat="1" ht="15.6">
      <c r="B64" s="156"/>
      <c r="C64" s="156" t="s">
        <v>92</v>
      </c>
      <c r="D64" s="157">
        <v>763</v>
      </c>
      <c r="E64" s="157">
        <v>519</v>
      </c>
      <c r="F64" s="157">
        <v>1282</v>
      </c>
      <c r="G64" s="157">
        <v>554</v>
      </c>
      <c r="H64" s="157">
        <v>79</v>
      </c>
      <c r="I64" s="157">
        <v>633</v>
      </c>
      <c r="J64" s="157">
        <f t="shared" si="0"/>
        <v>-649</v>
      </c>
      <c r="K64" s="158">
        <f t="shared" si="1"/>
        <v>-0.50624024960998437</v>
      </c>
      <c r="L64" s="159"/>
      <c r="N64" s="115"/>
      <c r="O64" s="115"/>
      <c r="P64" s="115"/>
    </row>
    <row r="65" spans="2:16" s="95" customFormat="1" ht="15.6">
      <c r="B65" s="156">
        <v>26</v>
      </c>
      <c r="C65" s="156" t="s">
        <v>93</v>
      </c>
      <c r="D65" s="157">
        <v>117</v>
      </c>
      <c r="E65" s="157">
        <v>18</v>
      </c>
      <c r="F65" s="157">
        <v>135</v>
      </c>
      <c r="G65" s="157">
        <v>78</v>
      </c>
      <c r="H65" s="157">
        <v>6</v>
      </c>
      <c r="I65" s="157">
        <v>84</v>
      </c>
      <c r="J65" s="157">
        <f t="shared" si="0"/>
        <v>-51</v>
      </c>
      <c r="K65" s="158">
        <f t="shared" si="1"/>
        <v>-0.37777777777777777</v>
      </c>
      <c r="L65" s="159"/>
      <c r="N65" s="115"/>
      <c r="O65" s="115"/>
      <c r="P65" s="115"/>
    </row>
    <row r="66" spans="2:16" s="94" customFormat="1" ht="15.6">
      <c r="B66" s="151">
        <v>51</v>
      </c>
      <c r="C66" s="151" t="s">
        <v>94</v>
      </c>
      <c r="D66" s="152">
        <v>6</v>
      </c>
      <c r="E66" s="152">
        <v>0</v>
      </c>
      <c r="F66" s="152">
        <v>6</v>
      </c>
      <c r="G66" s="152">
        <v>4</v>
      </c>
      <c r="H66" s="152">
        <v>1</v>
      </c>
      <c r="I66" s="152">
        <v>5</v>
      </c>
      <c r="J66" s="152">
        <f t="shared" si="0"/>
        <v>-1</v>
      </c>
      <c r="K66" s="154">
        <f t="shared" si="1"/>
        <v>-0.16666666666666663</v>
      </c>
      <c r="L66" s="155"/>
      <c r="N66" s="113"/>
      <c r="O66" s="113"/>
      <c r="P66" s="114"/>
    </row>
    <row r="67" spans="2:16" s="94" customFormat="1" ht="15.6">
      <c r="B67" s="151">
        <v>52</v>
      </c>
      <c r="C67" s="151" t="s">
        <v>95</v>
      </c>
      <c r="D67" s="152">
        <v>3</v>
      </c>
      <c r="E67" s="152">
        <v>2</v>
      </c>
      <c r="F67" s="152">
        <v>5</v>
      </c>
      <c r="G67" s="152">
        <v>6</v>
      </c>
      <c r="H67" s="152">
        <v>0</v>
      </c>
      <c r="I67" s="152">
        <v>6</v>
      </c>
      <c r="J67" s="152">
        <f t="shared" si="0"/>
        <v>1</v>
      </c>
      <c r="K67" s="154">
        <f t="shared" si="1"/>
        <v>0.19999999999999996</v>
      </c>
      <c r="L67" s="155"/>
      <c r="N67" s="113"/>
      <c r="O67" s="113"/>
      <c r="P67" s="114"/>
    </row>
    <row r="68" spans="2:16" s="94" customFormat="1" ht="15" customHeight="1">
      <c r="B68" s="160"/>
      <c r="C68" s="160" t="s">
        <v>8</v>
      </c>
      <c r="D68" s="161">
        <v>9602</v>
      </c>
      <c r="E68" s="161">
        <v>1660</v>
      </c>
      <c r="F68" s="161">
        <v>11262</v>
      </c>
      <c r="G68" s="161">
        <v>7144</v>
      </c>
      <c r="H68" s="161">
        <v>1050</v>
      </c>
      <c r="I68" s="161">
        <v>8194</v>
      </c>
      <c r="J68" s="161">
        <f t="shared" si="0"/>
        <v>-3068</v>
      </c>
      <c r="K68" s="162">
        <f t="shared" si="1"/>
        <v>-0.27242052921328364</v>
      </c>
      <c r="L68" s="155"/>
      <c r="N68" s="115"/>
      <c r="O68" s="115"/>
      <c r="P68" s="115"/>
    </row>
    <row r="69" spans="2:16">
      <c r="B69" s="163"/>
      <c r="C69" s="163"/>
      <c r="D69" s="164"/>
      <c r="E69" s="164"/>
      <c r="F69" s="165"/>
      <c r="G69" s="164"/>
      <c r="H69" s="164"/>
      <c r="I69" s="165"/>
      <c r="J69" s="165"/>
      <c r="K69" s="165"/>
      <c r="L69" s="163"/>
      <c r="N69" s="116"/>
      <c r="O69" s="116"/>
      <c r="P69" s="116"/>
    </row>
  </sheetData>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0"/>
  <sheetViews>
    <sheetView showGridLines="0" showRowColHeaders="0" zoomScaleNormal="100" workbookViewId="0">
      <pane ySplit="2" topLeftCell="A15" activePane="bottomLeft" state="frozen"/>
      <selection activeCell="C25" sqref="C25"/>
      <selection pane="bottomLeft" activeCell="U34" sqref="U34"/>
    </sheetView>
  </sheetViews>
  <sheetFormatPr baseColWidth="10" defaultColWidth="11.44140625" defaultRowHeight="13.2"/>
  <cols>
    <col min="1" max="7" width="0" style="11" hidden="1" customWidth="1"/>
    <col min="8" max="8" width="25.88671875" style="11" hidden="1" customWidth="1"/>
    <col min="9" max="14" width="11.44140625" style="11"/>
    <col min="15" max="15" width="19.88671875" style="11" customWidth="1"/>
    <col min="16" max="16" width="3.6640625" style="11" customWidth="1"/>
    <col min="17" max="16384" width="11.44140625" style="11"/>
  </cols>
  <sheetData>
    <row r="1" spans="1:24" ht="18">
      <c r="I1" s="206" t="s">
        <v>96</v>
      </c>
      <c r="J1" s="206"/>
      <c r="K1" s="206"/>
      <c r="L1" s="206"/>
      <c r="M1" s="206"/>
      <c r="N1" s="206"/>
      <c r="O1" s="206"/>
      <c r="P1" s="206"/>
      <c r="Q1" s="206"/>
      <c r="R1" s="206"/>
      <c r="S1" s="18"/>
    </row>
    <row r="2" spans="1:24" s="10" customFormat="1" ht="20.100000000000001" customHeight="1">
      <c r="A2" s="172" t="s">
        <v>121</v>
      </c>
      <c r="B2" s="172"/>
      <c r="C2" s="172"/>
      <c r="D2" s="172"/>
      <c r="E2" s="172"/>
      <c r="F2" s="172"/>
      <c r="G2" s="172"/>
      <c r="H2" s="172"/>
      <c r="I2" s="172"/>
      <c r="J2" s="172"/>
      <c r="K2" s="172"/>
      <c r="L2" s="172"/>
      <c r="M2" s="172"/>
      <c r="N2" s="172"/>
      <c r="O2" s="172"/>
      <c r="P2" s="172"/>
      <c r="Q2" s="172"/>
      <c r="R2" s="172"/>
    </row>
    <row r="3" spans="1:24" customFormat="1" ht="39.75" customHeight="1">
      <c r="A3" s="11"/>
      <c r="B3" s="11"/>
      <c r="C3" s="11"/>
      <c r="D3" s="11"/>
      <c r="E3" s="11"/>
      <c r="F3" s="11"/>
      <c r="G3" s="11"/>
      <c r="H3" s="11"/>
      <c r="I3" s="11"/>
      <c r="J3" s="11"/>
      <c r="K3" s="11"/>
      <c r="L3" s="11"/>
      <c r="M3" s="11"/>
      <c r="N3" s="11"/>
      <c r="O3" s="11"/>
      <c r="P3" s="11"/>
    </row>
    <row r="4" spans="1:24" ht="19.5" customHeight="1">
      <c r="A4" s="11" t="s">
        <v>97</v>
      </c>
      <c r="I4" s="207" t="s">
        <v>102</v>
      </c>
      <c r="J4" s="207"/>
      <c r="K4" s="207"/>
      <c r="L4" s="207"/>
      <c r="M4" s="207"/>
      <c r="N4" s="207"/>
      <c r="O4" s="207"/>
      <c r="P4" s="207"/>
      <c r="Q4" s="92"/>
      <c r="R4" s="92"/>
      <c r="S4" s="92"/>
      <c r="T4" s="92"/>
      <c r="U4" s="92"/>
      <c r="V4" s="92"/>
      <c r="W4" s="92"/>
      <c r="X4" s="92"/>
    </row>
    <row r="5" spans="1:24" ht="12.75" customHeight="1">
      <c r="I5" s="91"/>
      <c r="J5" s="91"/>
      <c r="K5" s="91"/>
      <c r="L5" s="91"/>
      <c r="M5" s="91"/>
      <c r="N5" s="91"/>
      <c r="O5" s="91"/>
      <c r="P5" s="91"/>
      <c r="Q5" s="91"/>
    </row>
    <row r="6" spans="1:24" ht="14.25" customHeight="1">
      <c r="A6" s="15" t="str">
        <f>'Total y Variación interanual'!C68</f>
        <v>TOTAL</v>
      </c>
      <c r="B6" s="15">
        <f>'Total y Variación interanual'!I68</f>
        <v>8194</v>
      </c>
      <c r="C6" s="11">
        <v>1587</v>
      </c>
      <c r="D6" s="11">
        <v>22097</v>
      </c>
      <c r="E6" s="11">
        <v>28829</v>
      </c>
      <c r="F6" s="11">
        <v>2427</v>
      </c>
      <c r="G6" s="11">
        <v>31256</v>
      </c>
    </row>
    <row r="7" spans="1:24">
      <c r="J7" s="11" t="str">
        <f>'Total y Variación interanual'!$C$14</f>
        <v>Andalucía</v>
      </c>
      <c r="K7" s="15">
        <f>'Total y Variación interanual'!$I$14</f>
        <v>856</v>
      </c>
    </row>
    <row r="8" spans="1:24">
      <c r="J8" s="11" t="str">
        <f>'Total y Variación interanual'!C18</f>
        <v>Aragón</v>
      </c>
      <c r="K8" s="15">
        <f>'Total y Variación interanual'!I18</f>
        <v>301</v>
      </c>
    </row>
    <row r="9" spans="1:24">
      <c r="B9" s="10" t="s">
        <v>2</v>
      </c>
      <c r="C9" s="10" t="s">
        <v>3</v>
      </c>
      <c r="D9" s="10" t="s">
        <v>79</v>
      </c>
      <c r="J9" s="11" t="str">
        <f>'Total y Variación interanual'!C19</f>
        <v>Asturias</v>
      </c>
      <c r="K9" s="15">
        <f>'Total y Variación interanual'!I19</f>
        <v>87</v>
      </c>
    </row>
    <row r="10" spans="1:24">
      <c r="A10" s="17" t="s">
        <v>98</v>
      </c>
      <c r="B10" s="15">
        <f>'Total y Variación interanual'!D68</f>
        <v>9602</v>
      </c>
      <c r="C10" s="15">
        <f>'Total y Variación interanual'!E68</f>
        <v>1660</v>
      </c>
      <c r="D10" s="15">
        <f>'Total y Variación interanual'!F68</f>
        <v>11262</v>
      </c>
      <c r="J10" s="11" t="str">
        <f>'Total y Variación interanual'!C20</f>
        <v>Baleares</v>
      </c>
      <c r="K10" s="15">
        <f>'Total y Variación interanual'!I20</f>
        <v>264</v>
      </c>
    </row>
    <row r="11" spans="1:24">
      <c r="A11" s="17" t="s">
        <v>99</v>
      </c>
      <c r="B11" s="15">
        <f>'Total y Variación interanual'!G68</f>
        <v>7144</v>
      </c>
      <c r="C11" s="15">
        <f>'Total y Variación interanual'!H68</f>
        <v>1050</v>
      </c>
      <c r="D11" s="15">
        <f>'Total y Variación interanual'!I68</f>
        <v>8194</v>
      </c>
      <c r="J11" s="11" t="str">
        <f>'Total y Variación interanual'!C23</f>
        <v>Canarias</v>
      </c>
      <c r="K11" s="15">
        <f>'Total y Variación interanual'!I23</f>
        <v>157</v>
      </c>
    </row>
    <row r="12" spans="1:24">
      <c r="J12" s="11" t="str">
        <f>'Total y Variación interanual'!C24</f>
        <v>Cantabria</v>
      </c>
      <c r="K12" s="15">
        <f>'Total y Variación interanual'!I24</f>
        <v>62</v>
      </c>
    </row>
    <row r="13" spans="1:24">
      <c r="J13" s="11" t="str">
        <f>'Total y Variación interanual'!$C$34</f>
        <v>CASTILLA-LEÓN</v>
      </c>
      <c r="K13" s="15">
        <f>'Total y Variación interanual'!$I$34</f>
        <v>485</v>
      </c>
    </row>
    <row r="14" spans="1:24">
      <c r="J14" s="11" t="str">
        <f>'Total y Variación interanual'!$C$40</f>
        <v>CAST.-LA MANCHA</v>
      </c>
      <c r="K14" s="15">
        <f>'Total y Variación interanual'!$I$40</f>
        <v>344</v>
      </c>
    </row>
    <row r="15" spans="1:24" ht="12.75" customHeight="1">
      <c r="J15" s="11" t="str">
        <f>'Total y Variación interanual'!$C$45</f>
        <v>CATALUÑA</v>
      </c>
      <c r="K15" s="15">
        <f>'Total y Variación interanual'!$I$45</f>
        <v>1379</v>
      </c>
    </row>
    <row r="16" spans="1:24">
      <c r="J16" s="11" t="str">
        <f>'Total y Variación interanual'!$C$49</f>
        <v>C. VALENCIANA</v>
      </c>
      <c r="K16" s="15">
        <f>'Total y Variación interanual'!$I$49</f>
        <v>947</v>
      </c>
    </row>
    <row r="17" spans="10:11">
      <c r="J17" s="11" t="str">
        <f>'Total y Variación interanual'!$C$52</f>
        <v>EXTREMADURA</v>
      </c>
      <c r="K17" s="15">
        <f>'Total y Variación interanual'!$I$52</f>
        <v>110</v>
      </c>
    </row>
    <row r="18" spans="10:11">
      <c r="J18" s="11" t="str">
        <f>'Total y Variación interanual'!C57</f>
        <v>GALICIA</v>
      </c>
      <c r="K18" s="15">
        <f>'Total y Variación interanual'!I57</f>
        <v>230</v>
      </c>
    </row>
    <row r="19" spans="10:11">
      <c r="J19" s="11" t="str">
        <f>'Total y Variación interanual'!C58</f>
        <v>C. DE MADRID</v>
      </c>
      <c r="K19" s="15">
        <f>'Total y Variación interanual'!I58</f>
        <v>1596</v>
      </c>
    </row>
    <row r="20" spans="10:11">
      <c r="J20" s="11" t="str">
        <f>'Total y Variación interanual'!C59</f>
        <v>R. DE MURCIA</v>
      </c>
      <c r="K20" s="15">
        <f>'Total y Variación interanual'!I59</f>
        <v>317</v>
      </c>
    </row>
    <row r="21" spans="10:11">
      <c r="J21" s="11" t="str">
        <f>'Total y Variación interanual'!C60</f>
        <v>NAVARRA</v>
      </c>
      <c r="K21" s="15">
        <f>'Total y Variación interanual'!I60</f>
        <v>331</v>
      </c>
    </row>
    <row r="22" spans="10:11">
      <c r="J22" s="11" t="str">
        <f>'Total y Variación interanual'!C64</f>
        <v>PAÍS VASCO</v>
      </c>
      <c r="K22" s="15">
        <f>'Total y Variación interanual'!I64</f>
        <v>633</v>
      </c>
    </row>
    <row r="23" spans="10:11">
      <c r="J23" s="11" t="str">
        <f>'Total y Variación interanual'!C65</f>
        <v>LA RIOJA</v>
      </c>
      <c r="K23" s="15">
        <f>'Total y Variación interanual'!I65</f>
        <v>84</v>
      </c>
    </row>
    <row r="24" spans="10:11">
      <c r="J24" s="15" t="str">
        <f>'Total y Variación interanual'!C66</f>
        <v>CEUTA</v>
      </c>
      <c r="K24" s="15">
        <f>'Total y Variación interanual'!I66</f>
        <v>5</v>
      </c>
    </row>
    <row r="25" spans="10:11">
      <c r="J25" s="15" t="str">
        <f>'Total y Variación interanual'!C67</f>
        <v>MELILLA</v>
      </c>
      <c r="K25" s="15">
        <f>'Total y Variación interanual'!I67</f>
        <v>6</v>
      </c>
    </row>
    <row r="53" spans="9:15" ht="15" customHeight="1">
      <c r="I53" s="207" t="s">
        <v>123</v>
      </c>
      <c r="J53" s="207"/>
      <c r="K53" s="207"/>
      <c r="L53" s="207"/>
      <c r="M53" s="207"/>
      <c r="N53" s="207"/>
      <c r="O53" s="207"/>
    </row>
    <row r="63" spans="9:15">
      <c r="K63" s="15">
        <f>'Total y Variación interanual'!$D$68</f>
        <v>9602</v>
      </c>
    </row>
    <row r="64" spans="9:15">
      <c r="K64" s="15">
        <f>'Total y Variación interanual'!$G$68</f>
        <v>7144</v>
      </c>
    </row>
    <row r="65" spans="11:11">
      <c r="K65" s="15"/>
    </row>
    <row r="66" spans="11:11">
      <c r="K66" s="15">
        <f>'Total y Variación interanual'!$E$68</f>
        <v>1660</v>
      </c>
    </row>
    <row r="67" spans="11:11">
      <c r="K67" s="15">
        <f>'Total y Variación interanual'!$H$68</f>
        <v>1050</v>
      </c>
    </row>
    <row r="68" spans="11:11">
      <c r="K68" s="15"/>
    </row>
    <row r="69" spans="11:11">
      <c r="K69" s="15">
        <f>'Total y Variación interanual'!$F$68</f>
        <v>11262</v>
      </c>
    </row>
    <row r="70" spans="11:11">
      <c r="K70" s="15">
        <f>'Total y Variación interanual'!$I$68</f>
        <v>8194</v>
      </c>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DIAZ PERALES, REBECA</cp:lastModifiedBy>
  <cp:lastPrinted>2020-07-22T07:39:18Z</cp:lastPrinted>
  <dcterms:created xsi:type="dcterms:W3CDTF">2020-04-09T17:28:39Z</dcterms:created>
  <dcterms:modified xsi:type="dcterms:W3CDTF">2022-04-29T05:06:46Z</dcterms:modified>
</cp:coreProperties>
</file>