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I:\GESTION\DATOS\maternidad, paternidad y excedencias\segundo trimestre\2 trimestre 2022\"/>
    </mc:Choice>
  </mc:AlternateContent>
  <xr:revisionPtr revIDLastSave="0" documentId="13_ncr:1_{DC7413E6-84A4-490A-A716-619F8A9AC518}" xr6:coauthVersionLast="47" xr6:coauthVersionMax="47" xr10:uidLastSave="{00000000-0000-0000-0000-000000000000}"/>
  <bookViews>
    <workbookView xWindow="-120" yWindow="-120" windowWidth="20730" windowHeight="1116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8" l="1"/>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<sst xmlns="http://schemas.openxmlformats.org/spreadsheetml/2006/main" count="260" uniqueCount="126">
  <si>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</si>
  <si>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</si>
  <si>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</si>
  <si>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</si>
  <si>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</si>
  <si>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</si>
  <si>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</si>
  <si>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</si>
  <si>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</si>
  <si>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</si>
  <si>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</si>
  <si>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</si>
  <si>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</si>
  <si>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</si>
  <si>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</si>
  <si>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</si>
  <si>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</si>
  <si>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</si>
  <si>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</si>
  <si>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</si>
  <si>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</si>
  <si>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</si>
  <si>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</si>
  <si>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</si>
  <si>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</si>
  <si>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</si>
  <si>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</si>
  <si>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</si>
  <si>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</si>
  <si>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</si>
  <si>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</si>
  <si>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</si>
  <si>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</si>
  <si>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</si>
  <si>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</si>
  <si>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</si>
  <si>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</si>
  <si>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</si>
  <si>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</si>
  <si>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</si>
  <si>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</si>
  <si>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</si>
  <si>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</si>
  <si>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</si>
  <si>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</si>
  <si>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</si>
  <si>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</si>
  <si>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</si>
  <si>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</si>
  <si>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</si>
  <si>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</si>
  <si>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</si>
  <si>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</si>
  <si>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</si>
  <si>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</si>
  <si>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</si>
  <si>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</si>
  <si>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</si>
  <si>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</si>
  <si>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</si>
  <si>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</si>
  <si>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</si>
  <si>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</si>
  <si>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</si>
  <si>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</si>
  <si>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</si>
  <si>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</si>
  <si>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</si>
  <si>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</si>
  <si>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</si>
  <si>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</si>
  <si>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</si>
  <si>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</si>
  <si>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</si>
  <si>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</si>
  <si>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</si>
  <si>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</si>
  <si>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</si>
  <si>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</si>
  <si>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</si>
  <si>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</si>
  <si>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</si>
  <si>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</si>
  <si>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</si>
  <si>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</si>
  <si>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</si>
  <si>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</si>
  <si>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</si>
  <si>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</si>
  <si>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</si>
  <si>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</si>
  <si>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</si>
  <si>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</si>
  <si>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</si>
  <si>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</si>
  <si>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</si>
  <si>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</si>
  <si>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</si>
  <si>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</si>
  <si>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</si>
  <si>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</si>
  <si>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</si>
  <si>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</si>
  <si>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</si>
  <si>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</si>
  <si>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</si>
  <si>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</si>
  <si>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</si>
  <si>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</si>
  <si>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</si>
  <si>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</si>
  <si>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</si>
  <si>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</si>
  <si>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</si>
  <si>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</si>
  <si>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</si>
  <si>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</si>
  <si>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</si>
  <si>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</si>
  <si>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Variación 2021/2022</t>
  </si>
  <si>
    <t>PROV / CC.AA</t>
  </si>
  <si>
    <t>ENERO-JUNIO 2022 (2)</t>
  </si>
  <si>
    <t>GASTO ENERO/JUNIO
 2022</t>
  </si>
  <si>
    <t>ENERO - JUNIO 2022</t>
  </si>
  <si>
    <t>ENERO - JUNIO 2021</t>
  </si>
  <si>
    <r>
      <t xml:space="preserve">COMPARACIÓN 2021/2022 </t>
    </r>
    <r>
      <rPr>
        <sz val="14"/>
        <rFont val="Calibri"/>
        <family val="2"/>
        <scheme val="minor"/>
      </rPr>
      <t xml:space="preserve"> (Enero -Junio)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</si>
</sst>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208">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Fill="1" applyBorder="1" applyAlignment="1">
      <alignment horizontal="right" indent="1"/>
    </xf>
    <xf numFmtId="0" fontId="12" fillId="9" borderId="0" xfId="1" applyFont="1" applyFill="1"/>
    <xf numFmtId="164" fontId="12" fillId="0" borderId="0" xfId="1" applyNumberFormat="1" applyFont="1"/>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34" fillId="0" borderId="0" xfId="1" applyFont="1"/>
    <xf numFmtId="4" fontId="23" fillId="0" borderId="0" xfId="1" applyNumberFormat="1" applyFont="1"/>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3" xfId="1" applyFont="1" applyFill="1" applyBorder="1" applyAlignment="1"/>
    <xf numFmtId="0" fontId="36" fillId="5" borderId="4" xfId="1" applyFont="1" applyFill="1" applyBorder="1" applyAlignment="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0" fontId="28" fillId="2" borderId="15" xfId="1" applyNumberFormat="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9" borderId="15" xfId="1" applyNumberFormat="1" applyFont="1" applyFill="1" applyBorder="1" applyAlignment="1">
      <alignment horizontal="right" vertical="center" indent="1"/>
    </xf>
    <xf numFmtId="0" fontId="27" fillId="4" borderId="15" xfId="1" applyNumberFormat="1" applyFont="1" applyFill="1" applyBorder="1" applyAlignment="1">
      <alignment horizontal="center"/>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3" fillId="9" borderId="15" xfId="1" applyFont="1" applyFill="1" applyBorder="1" applyAlignment="1">
      <alignment horizontal="center" vertical="center" wrapText="1"/>
    </xf>
    <xf numFmtId="0" fontId="23" fillId="9" borderId="15" xfId="2" applyFont="1" applyFill="1" applyBorder="1" applyAlignment="1">
      <alignment horizontal="center" vertical="center" wrapText="1"/>
    </xf>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applyAlignment="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0" fontId="12" fillId="0" borderId="15" xfId="3" applyFont="1" applyBorder="1"/>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5" xfId="2" applyFont="1" applyFill="1" applyBorder="1" applyAlignment="1">
      <alignment horizontal="center" vertical="center" wrapText="1"/>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Border="1" applyAlignment="1">
      <alignment horizontal="center" vertical="center"/>
    </xf>
    <xf numFmtId="0" fontId="12" fillId="0" borderId="0" xfId="1" applyFont="1" applyBorder="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42206</c:v>
                </c:pt>
                <c:pt idx="1">
                  <c:v>6844</c:v>
                </c:pt>
                <c:pt idx="2">
                  <c:v>3401</c:v>
                </c:pt>
                <c:pt idx="3">
                  <c:v>6169</c:v>
                </c:pt>
                <c:pt idx="4">
                  <c:v>7993</c:v>
                </c:pt>
                <c:pt idx="5">
                  <c:v>2253</c:v>
                </c:pt>
                <c:pt idx="6">
                  <c:v>9690</c:v>
                </c:pt>
                <c:pt idx="7">
                  <c:v>9971</c:v>
                </c:pt>
                <c:pt idx="8">
                  <c:v>42073</c:v>
                </c:pt>
                <c:pt idx="9">
                  <c:v>5242</c:v>
                </c:pt>
                <c:pt idx="10">
                  <c:v>10352</c:v>
                </c:pt>
                <c:pt idx="11">
                  <c:v>40987</c:v>
                </c:pt>
                <c:pt idx="12">
                  <c:v>9031</c:v>
                </c:pt>
                <c:pt idx="13">
                  <c:v>3417</c:v>
                </c:pt>
                <c:pt idx="14">
                  <c:v>1577</c:v>
                </c:pt>
                <c:pt idx="15">
                  <c:v>23770</c:v>
                </c:pt>
                <c:pt idx="16">
                  <c:v>10430</c:v>
                </c:pt>
                <c:pt idx="17">
                  <c:v>275</c:v>
                </c:pt>
                <c:pt idx="18">
                  <c:v>431</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1885</c:v>
                </c:pt>
                <c:pt idx="1">
                  <c:v>703</c:v>
                </c:pt>
                <c:pt idx="2">
                  <c:v>214</c:v>
                </c:pt>
                <c:pt idx="3">
                  <c:v>570</c:v>
                </c:pt>
                <c:pt idx="4">
                  <c:v>304</c:v>
                </c:pt>
                <c:pt idx="5">
                  <c:v>125</c:v>
                </c:pt>
                <c:pt idx="6">
                  <c:v>945</c:v>
                </c:pt>
                <c:pt idx="7">
                  <c:v>687</c:v>
                </c:pt>
                <c:pt idx="8">
                  <c:v>2791</c:v>
                </c:pt>
                <c:pt idx="9">
                  <c:v>1873</c:v>
                </c:pt>
                <c:pt idx="10">
                  <c:v>229</c:v>
                </c:pt>
                <c:pt idx="11">
                  <c:v>471</c:v>
                </c:pt>
                <c:pt idx="12">
                  <c:v>3349</c:v>
                </c:pt>
                <c:pt idx="13">
                  <c:v>632</c:v>
                </c:pt>
                <c:pt idx="14">
                  <c:v>688</c:v>
                </c:pt>
                <c:pt idx="15">
                  <c:v>1467</c:v>
                </c:pt>
                <c:pt idx="16">
                  <c:v>187</c:v>
                </c:pt>
                <c:pt idx="17">
                  <c:v>9</c:v>
                </c:pt>
                <c:pt idx="18">
                  <c:v>11</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18838</c:v>
                </c:pt>
                <c:pt idx="1">
                  <c:v>14839</c:v>
                </c:pt>
                <c:pt idx="3">
                  <c:v>3334</c:v>
                </c:pt>
                <c:pt idx="4">
                  <c:v>2301</c:v>
                </c:pt>
                <c:pt idx="6">
                  <c:v>22172</c:v>
                </c:pt>
                <c:pt idx="7">
                  <c:v>17140</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Junio 2022</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342899</xdr:colOff>
      <xdr:row>53</xdr:row>
      <xdr:rowOff>157162</xdr:rowOff>
    </xdr:from>
    <xdr:to>
      <xdr:col>14</xdr:col>
      <xdr:colOff>1114424</xdr:colOff>
      <xdr:row>75</xdr:row>
      <xdr:rowOff>38100</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2021</a:t>
            </a:r>
            <a:r>
              <a:rPr lang="es-ES" sz="1100" baseline="0"/>
              <a:t>           </a:t>
            </a:r>
            <a:r>
              <a:rPr lang="es-ES" sz="1100"/>
              <a:t>2022</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H15" sqref="H15"/>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E32" sqref="E32"/>
    </sheetView>
  </sheetViews>
  <sheetFormatPr baseColWidth="10" defaultRowHeight="15"/>
  <cols>
    <col min="2" max="4" width="20.7109375" customWidth="1"/>
  </cols>
  <sheetData>
    <row r="22" spans="2:5" ht="26.25" customHeight="1">
      <c r="B22" s="166" t="s">
        <v>109</v>
      </c>
      <c r="C22" s="166"/>
      <c r="D22" s="166"/>
      <c r="E22" s="6"/>
    </row>
    <row r="23" spans="2:5" ht="26.25" customHeight="1">
      <c r="B23" s="167">
        <f>'Totales y gasto'!$E$75</f>
        <v>236112</v>
      </c>
      <c r="C23" s="167"/>
      <c r="D23" s="167"/>
      <c r="E23" s="7"/>
    </row>
    <row r="24" spans="2:5" ht="14.25" customHeight="1">
      <c r="B24" s="3"/>
      <c r="C24" s="3"/>
      <c r="D24" s="3"/>
    </row>
    <row r="25" spans="2:5" ht="26.25">
      <c r="B25" s="4" t="s">
        <v>0</v>
      </c>
      <c r="C25" s="3"/>
      <c r="D25" s="5">
        <f>'Totales y gasto'!$F$75</f>
        <v>112259</v>
      </c>
    </row>
    <row r="26" spans="2:5" ht="26.25">
      <c r="B26" s="4" t="s">
        <v>1</v>
      </c>
      <c r="C26" s="3"/>
      <c r="D26" s="5">
        <f>'Totales y gasto'!$G$75</f>
        <v>123853</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71" activePane="bottomLeft" state="frozen"/>
      <selection activeCell="C25" sqref="C25"/>
      <selection pane="bottomLeft" activeCell="Q69" sqref="Q69"/>
    </sheetView>
  </sheetViews>
  <sheetFormatPr baseColWidth="10" defaultRowHeight="12.75"/>
  <cols>
    <col min="1" max="1" width="0" style="14" hidden="1" customWidth="1"/>
    <col min="2" max="2" width="1.42578125" style="14" customWidth="1"/>
    <col min="3" max="3" width="7.28515625" style="14" customWidth="1"/>
    <col min="4" max="4" width="25.85546875" style="14" customWidth="1"/>
    <col min="5" max="5" width="19" style="14" customWidth="1"/>
    <col min="6" max="6" width="20.5703125" style="14" customWidth="1"/>
    <col min="7" max="7" width="19.85546875" style="14" customWidth="1"/>
    <col min="8" max="8" width="24.42578125" style="14" customWidth="1"/>
    <col min="9" max="9" width="9.5703125" style="19" hidden="1" customWidth="1"/>
    <col min="10" max="10" width="7.140625" style="20" hidden="1" customWidth="1"/>
    <col min="11" max="11" width="0" style="14" hidden="1" customWidth="1"/>
    <col min="12" max="14" width="15.85546875" style="14" hidden="1" customWidth="1"/>
    <col min="15" max="15" width="0" style="14" hidden="1" customWidth="1"/>
    <col min="16" max="17" width="11.42578125" style="14"/>
    <col min="18" max="19" width="0" style="14" hidden="1" customWidth="1"/>
    <col min="20" max="16384" width="11.42578125" style="14"/>
  </cols>
  <sheetData>
    <row r="1" spans="1:23" hidden="1"/>
    <row r="2" spans="1:23" hidden="1"/>
    <row r="3" spans="1:23" hidden="1"/>
    <row r="4" spans="1:23" hidden="1"/>
    <row r="5" spans="1:23" hidden="1"/>
    <row r="6" spans="1:23" ht="18.75">
      <c r="D6" s="170" t="s">
        <v>4</v>
      </c>
      <c r="E6" s="170"/>
      <c r="F6" s="170"/>
      <c r="G6" s="170"/>
      <c r="H6" s="171"/>
      <c r="I6" s="21"/>
      <c r="J6" s="22"/>
    </row>
    <row r="7" spans="1:23" ht="20.100000000000001" customHeight="1">
      <c r="D7" s="172" t="s">
        <v>121</v>
      </c>
      <c r="E7" s="172"/>
      <c r="F7" s="172"/>
      <c r="G7" s="172"/>
      <c r="H7" s="173"/>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5" hidden="1" customHeight="1" thickTop="1">
      <c r="D10" s="29"/>
      <c r="E10" s="174" t="s">
        <v>5</v>
      </c>
      <c r="F10" s="175"/>
      <c r="G10" s="176"/>
      <c r="H10" s="30"/>
      <c r="I10" s="31"/>
      <c r="J10" s="32"/>
    </row>
    <row r="11" spans="1:23" s="33" customFormat="1" ht="21.4" customHeight="1">
      <c r="C11" s="169" t="s">
        <v>103</v>
      </c>
      <c r="D11" s="177" t="s">
        <v>120</v>
      </c>
      <c r="E11" s="177" t="s">
        <v>107</v>
      </c>
      <c r="F11" s="177" t="s">
        <v>6</v>
      </c>
      <c r="G11" s="177" t="s">
        <v>7</v>
      </c>
      <c r="H11" s="177" t="s">
        <v>122</v>
      </c>
      <c r="I11" s="34"/>
      <c r="J11" s="35"/>
      <c r="M11" s="36"/>
    </row>
    <row r="12" spans="1:23" s="33" customFormat="1" ht="24.75" customHeight="1">
      <c r="C12" s="169"/>
      <c r="D12" s="177"/>
      <c r="E12" s="177"/>
      <c r="F12" s="177"/>
      <c r="G12" s="177"/>
      <c r="H12" s="177"/>
      <c r="I12" s="34"/>
      <c r="J12" s="35"/>
      <c r="M12" s="36"/>
    </row>
    <row r="13" spans="1:23" s="28" customFormat="1" ht="16.149999999999999" customHeight="1">
      <c r="A13" s="37"/>
      <c r="B13" s="37"/>
      <c r="C13" s="120"/>
      <c r="D13" s="120" t="s">
        <v>22</v>
      </c>
      <c r="E13" s="121">
        <v>42206</v>
      </c>
      <c r="F13" s="121">
        <v>20237</v>
      </c>
      <c r="G13" s="121">
        <v>21969</v>
      </c>
      <c r="H13" s="122">
        <v>245127437.31999999</v>
      </c>
      <c r="I13" s="38"/>
      <c r="J13" s="39">
        <f>K13-E13</f>
        <v>0</v>
      </c>
      <c r="K13" s="40">
        <f>SUM(F13:G13)</f>
        <v>42206</v>
      </c>
      <c r="L13" s="41">
        <f>SUM(H14:H21)</f>
        <v>245127437.32000002</v>
      </c>
      <c r="M13" s="42">
        <f>L13-H13</f>
        <v>0</v>
      </c>
      <c r="T13" s="101"/>
      <c r="U13" s="101"/>
      <c r="V13" s="101"/>
      <c r="W13" s="102"/>
    </row>
    <row r="14" spans="1:23" ht="16.149999999999999" customHeight="1">
      <c r="A14" s="37"/>
      <c r="B14" s="37"/>
      <c r="C14" s="123">
        <v>4</v>
      </c>
      <c r="D14" s="124" t="s">
        <v>23</v>
      </c>
      <c r="E14" s="125">
        <v>4440</v>
      </c>
      <c r="F14" s="125">
        <v>2000</v>
      </c>
      <c r="G14" s="125">
        <v>2440</v>
      </c>
      <c r="H14" s="126">
        <v>22941925.300000001</v>
      </c>
      <c r="I14" s="43"/>
      <c r="J14" s="39">
        <f t="shared" ref="J14:J75" si="0">K14-E14</f>
        <v>0</v>
      </c>
      <c r="K14" s="40">
        <f t="shared" ref="K14:K75" si="1">SUM(F14:G14)</f>
        <v>4440</v>
      </c>
      <c r="M14" s="42"/>
      <c r="T14" s="103"/>
      <c r="U14" s="103"/>
      <c r="V14" s="103"/>
      <c r="W14" s="104"/>
    </row>
    <row r="15" spans="1:23" ht="16.149999999999999" customHeight="1">
      <c r="A15" s="37"/>
      <c r="B15" s="37"/>
      <c r="C15" s="123">
        <v>11</v>
      </c>
      <c r="D15" s="124" t="s">
        <v>24</v>
      </c>
      <c r="E15" s="125">
        <v>5048</v>
      </c>
      <c r="F15" s="125">
        <v>2455</v>
      </c>
      <c r="G15" s="125">
        <v>2593</v>
      </c>
      <c r="H15" s="126">
        <v>29182647.140000001</v>
      </c>
      <c r="I15" s="43"/>
      <c r="J15" s="39">
        <f t="shared" si="0"/>
        <v>0</v>
      </c>
      <c r="K15" s="40">
        <f t="shared" si="1"/>
        <v>5048</v>
      </c>
      <c r="M15" s="42"/>
      <c r="T15" s="103"/>
      <c r="U15" s="103"/>
      <c r="V15" s="103"/>
      <c r="W15" s="104"/>
    </row>
    <row r="16" spans="1:23" ht="16.149999999999999" customHeight="1">
      <c r="A16" s="37"/>
      <c r="B16" s="37"/>
      <c r="C16" s="123">
        <v>14</v>
      </c>
      <c r="D16" s="124" t="s">
        <v>25</v>
      </c>
      <c r="E16" s="125">
        <v>4110</v>
      </c>
      <c r="F16" s="125">
        <v>1950</v>
      </c>
      <c r="G16" s="125">
        <v>2160</v>
      </c>
      <c r="H16" s="126">
        <v>22952324.73</v>
      </c>
      <c r="I16" s="43"/>
      <c r="J16" s="39">
        <f t="shared" si="0"/>
        <v>0</v>
      </c>
      <c r="K16" s="40">
        <f t="shared" si="1"/>
        <v>4110</v>
      </c>
      <c r="M16" s="42"/>
      <c r="T16" s="103"/>
      <c r="U16" s="103"/>
      <c r="V16" s="103"/>
      <c r="W16" s="104"/>
    </row>
    <row r="17" spans="1:23" ht="16.149999999999999" customHeight="1">
      <c r="A17" s="37"/>
      <c r="B17" s="37"/>
      <c r="C17" s="123">
        <v>18</v>
      </c>
      <c r="D17" s="124" t="s">
        <v>26</v>
      </c>
      <c r="E17" s="125">
        <v>4501</v>
      </c>
      <c r="F17" s="125">
        <v>2176</v>
      </c>
      <c r="G17" s="125">
        <v>2325</v>
      </c>
      <c r="H17" s="126">
        <v>26392401.98</v>
      </c>
      <c r="I17" s="43"/>
      <c r="J17" s="39">
        <f t="shared" si="0"/>
        <v>0</v>
      </c>
      <c r="K17" s="40">
        <f t="shared" si="1"/>
        <v>4501</v>
      </c>
      <c r="M17" s="42"/>
      <c r="T17" s="103"/>
      <c r="U17" s="103"/>
      <c r="V17" s="103"/>
      <c r="W17" s="104"/>
    </row>
    <row r="18" spans="1:23" ht="16.149999999999999" customHeight="1">
      <c r="A18" s="37"/>
      <c r="B18" s="37"/>
      <c r="C18" s="123">
        <v>21</v>
      </c>
      <c r="D18" s="124" t="s">
        <v>27</v>
      </c>
      <c r="E18" s="125">
        <v>2853</v>
      </c>
      <c r="F18" s="125">
        <v>1399</v>
      </c>
      <c r="G18" s="125">
        <v>1454</v>
      </c>
      <c r="H18" s="126">
        <v>15873357.48</v>
      </c>
      <c r="I18" s="43"/>
      <c r="J18" s="39">
        <f t="shared" si="0"/>
        <v>0</v>
      </c>
      <c r="K18" s="40">
        <f t="shared" si="1"/>
        <v>2853</v>
      </c>
      <c r="M18" s="42"/>
      <c r="T18" s="103"/>
      <c r="U18" s="103"/>
      <c r="V18" s="103"/>
      <c r="W18" s="104"/>
    </row>
    <row r="19" spans="1:23" ht="16.149999999999999" customHeight="1">
      <c r="A19" s="37"/>
      <c r="B19" s="37"/>
      <c r="C19" s="123">
        <v>23</v>
      </c>
      <c r="D19" s="124" t="s">
        <v>28</v>
      </c>
      <c r="E19" s="125">
        <v>3194</v>
      </c>
      <c r="F19" s="125">
        <v>1524</v>
      </c>
      <c r="G19" s="125">
        <v>1670</v>
      </c>
      <c r="H19" s="126">
        <v>17419922.66</v>
      </c>
      <c r="I19" s="43"/>
      <c r="J19" s="39">
        <f t="shared" si="0"/>
        <v>0</v>
      </c>
      <c r="K19" s="40">
        <f t="shared" si="1"/>
        <v>3194</v>
      </c>
      <c r="M19" s="42"/>
      <c r="S19" s="44"/>
      <c r="T19" s="103"/>
      <c r="U19" s="103"/>
      <c r="V19" s="103"/>
      <c r="W19" s="104"/>
    </row>
    <row r="20" spans="1:23" ht="16.149999999999999" customHeight="1">
      <c r="A20" s="37"/>
      <c r="B20" s="37"/>
      <c r="C20" s="123">
        <v>29</v>
      </c>
      <c r="D20" s="124" t="s">
        <v>29</v>
      </c>
      <c r="E20" s="125">
        <v>7633</v>
      </c>
      <c r="F20" s="125">
        <v>3663</v>
      </c>
      <c r="G20" s="125">
        <v>3970</v>
      </c>
      <c r="H20" s="126">
        <v>46415183</v>
      </c>
      <c r="I20" s="43"/>
      <c r="J20" s="39">
        <f t="shared" si="0"/>
        <v>0</v>
      </c>
      <c r="K20" s="40">
        <f t="shared" si="1"/>
        <v>7633</v>
      </c>
      <c r="M20" s="42"/>
      <c r="T20" s="103"/>
      <c r="U20" s="103"/>
      <c r="V20" s="103"/>
      <c r="W20" s="104"/>
    </row>
    <row r="21" spans="1:23" ht="16.149999999999999" customHeight="1">
      <c r="A21" s="37"/>
      <c r="B21" s="37"/>
      <c r="C21" s="123">
        <v>41</v>
      </c>
      <c r="D21" s="124" t="s">
        <v>30</v>
      </c>
      <c r="E21" s="125">
        <v>10427</v>
      </c>
      <c r="F21" s="125">
        <v>5070</v>
      </c>
      <c r="G21" s="125">
        <v>5357</v>
      </c>
      <c r="H21" s="126">
        <v>63949675.030000001</v>
      </c>
      <c r="I21" s="43"/>
      <c r="J21" s="39">
        <f t="shared" si="0"/>
        <v>0</v>
      </c>
      <c r="K21" s="40">
        <f t="shared" si="1"/>
        <v>10427</v>
      </c>
      <c r="M21" s="42"/>
      <c r="T21" s="103"/>
      <c r="U21" s="103"/>
      <c r="V21" s="103"/>
      <c r="W21" s="104"/>
    </row>
    <row r="22" spans="1:23" s="28" customFormat="1" ht="16.149999999999999" customHeight="1">
      <c r="A22" s="37"/>
      <c r="B22" s="37"/>
      <c r="C22" s="127"/>
      <c r="D22" s="120" t="s">
        <v>31</v>
      </c>
      <c r="E22" s="121">
        <v>6844</v>
      </c>
      <c r="F22" s="121">
        <v>3127</v>
      </c>
      <c r="G22" s="121">
        <v>3717</v>
      </c>
      <c r="H22" s="122">
        <v>46089354.189999998</v>
      </c>
      <c r="I22" s="38"/>
      <c r="J22" s="39">
        <f t="shared" si="0"/>
        <v>0</v>
      </c>
      <c r="K22" s="40">
        <f t="shared" si="1"/>
        <v>6844</v>
      </c>
      <c r="L22" s="41">
        <f>SUM(H23:H25)</f>
        <v>46089354.190000005</v>
      </c>
      <c r="M22" s="42">
        <f t="shared" ref="M22:M75" si="2">L22-H22</f>
        <v>0</v>
      </c>
      <c r="T22" s="101"/>
      <c r="U22" s="101"/>
      <c r="V22" s="101"/>
      <c r="W22" s="102"/>
    </row>
    <row r="23" spans="1:23" ht="16.149999999999999" customHeight="1">
      <c r="A23" s="37"/>
      <c r="B23" s="37"/>
      <c r="C23" s="128">
        <v>22</v>
      </c>
      <c r="D23" s="124" t="s">
        <v>32</v>
      </c>
      <c r="E23" s="125">
        <v>1199</v>
      </c>
      <c r="F23" s="125">
        <v>539</v>
      </c>
      <c r="G23" s="125">
        <v>660</v>
      </c>
      <c r="H23" s="126">
        <v>7532969.8600000003</v>
      </c>
      <c r="I23" s="43"/>
      <c r="J23" s="39">
        <f t="shared" si="0"/>
        <v>0</v>
      </c>
      <c r="K23" s="40">
        <f t="shared" si="1"/>
        <v>1199</v>
      </c>
      <c r="M23" s="42"/>
      <c r="T23" s="103"/>
      <c r="U23" s="103"/>
      <c r="V23" s="103"/>
      <c r="W23" s="104"/>
    </row>
    <row r="24" spans="1:23" ht="16.149999999999999" customHeight="1">
      <c r="A24" s="37"/>
      <c r="B24" s="37"/>
      <c r="C24" s="128">
        <v>44</v>
      </c>
      <c r="D24" s="124" t="s">
        <v>33</v>
      </c>
      <c r="E24" s="125">
        <v>746</v>
      </c>
      <c r="F24" s="125">
        <v>327</v>
      </c>
      <c r="G24" s="125">
        <v>419</v>
      </c>
      <c r="H24" s="126">
        <v>4900077.7</v>
      </c>
      <c r="I24" s="43"/>
      <c r="J24" s="39">
        <f t="shared" si="0"/>
        <v>0</v>
      </c>
      <c r="K24" s="40">
        <f t="shared" si="1"/>
        <v>746</v>
      </c>
      <c r="M24" s="42"/>
      <c r="T24" s="103"/>
      <c r="U24" s="103"/>
      <c r="V24" s="103"/>
      <c r="W24" s="104"/>
    </row>
    <row r="25" spans="1:23" ht="16.149999999999999" customHeight="1">
      <c r="A25" s="37"/>
      <c r="B25" s="37"/>
      <c r="C25" s="128">
        <v>50</v>
      </c>
      <c r="D25" s="124" t="s">
        <v>34</v>
      </c>
      <c r="E25" s="125">
        <v>4899</v>
      </c>
      <c r="F25" s="125">
        <v>2261</v>
      </c>
      <c r="G25" s="125">
        <v>2638</v>
      </c>
      <c r="H25" s="126">
        <v>33656306.630000003</v>
      </c>
      <c r="I25" s="43"/>
      <c r="J25" s="39">
        <f t="shared" si="0"/>
        <v>0</v>
      </c>
      <c r="K25" s="40">
        <f t="shared" si="1"/>
        <v>4899</v>
      </c>
      <c r="M25" s="42"/>
      <c r="T25" s="103"/>
      <c r="U25" s="103"/>
      <c r="V25" s="103"/>
      <c r="W25" s="104"/>
    </row>
    <row r="26" spans="1:23" s="28" customFormat="1" ht="16.149999999999999" customHeight="1">
      <c r="A26" s="37"/>
      <c r="B26" s="37"/>
      <c r="C26" s="127">
        <v>33</v>
      </c>
      <c r="D26" s="120" t="s">
        <v>35</v>
      </c>
      <c r="E26" s="121">
        <v>3401</v>
      </c>
      <c r="F26" s="121">
        <v>1651</v>
      </c>
      <c r="G26" s="121">
        <v>1750</v>
      </c>
      <c r="H26" s="122">
        <v>24332836.870000001</v>
      </c>
      <c r="I26" s="38"/>
      <c r="J26" s="39">
        <f t="shared" si="0"/>
        <v>0</v>
      </c>
      <c r="K26" s="40">
        <f t="shared" si="1"/>
        <v>3401</v>
      </c>
      <c r="L26" s="41">
        <f>SUM(H26)</f>
        <v>24332836.870000001</v>
      </c>
      <c r="M26" s="42">
        <f t="shared" si="2"/>
        <v>0</v>
      </c>
      <c r="T26" s="101"/>
      <c r="U26" s="101"/>
      <c r="V26" s="101"/>
      <c r="W26" s="102"/>
    </row>
    <row r="27" spans="1:23" s="28" customFormat="1" ht="16.149999999999999" customHeight="1">
      <c r="A27" s="37"/>
      <c r="B27" s="37"/>
      <c r="C27" s="127">
        <v>7</v>
      </c>
      <c r="D27" s="120" t="s">
        <v>36</v>
      </c>
      <c r="E27" s="121">
        <v>6169</v>
      </c>
      <c r="F27" s="121">
        <v>2963</v>
      </c>
      <c r="G27" s="121">
        <v>3206</v>
      </c>
      <c r="H27" s="122">
        <v>41521972.579999998</v>
      </c>
      <c r="I27" s="38"/>
      <c r="J27" s="39">
        <f t="shared" si="0"/>
        <v>0</v>
      </c>
      <c r="K27" s="40">
        <f t="shared" si="1"/>
        <v>6169</v>
      </c>
      <c r="L27" s="41">
        <f>SUM(H27)</f>
        <v>41521972.579999998</v>
      </c>
      <c r="M27" s="42">
        <f t="shared" si="2"/>
        <v>0</v>
      </c>
      <c r="T27" s="101"/>
      <c r="U27" s="101"/>
      <c r="V27" s="101"/>
      <c r="W27" s="102"/>
    </row>
    <row r="28" spans="1:23" s="28" customFormat="1" ht="16.149999999999999" customHeight="1">
      <c r="A28" s="37"/>
      <c r="B28" s="37"/>
      <c r="C28" s="127"/>
      <c r="D28" s="120" t="s">
        <v>37</v>
      </c>
      <c r="E28" s="121">
        <v>7993</v>
      </c>
      <c r="F28" s="121">
        <v>3859</v>
      </c>
      <c r="G28" s="121">
        <v>4134</v>
      </c>
      <c r="H28" s="122">
        <v>49375721.490000002</v>
      </c>
      <c r="I28" s="38"/>
      <c r="J28" s="39">
        <f t="shared" si="0"/>
        <v>0</v>
      </c>
      <c r="K28" s="40">
        <f t="shared" si="1"/>
        <v>7993</v>
      </c>
      <c r="L28" s="41">
        <f>SUM(H29:H30)</f>
        <v>49375721.489999995</v>
      </c>
      <c r="M28" s="42">
        <f t="shared" si="2"/>
        <v>0</v>
      </c>
      <c r="T28" s="101"/>
      <c r="U28" s="101"/>
      <c r="V28" s="101"/>
      <c r="W28" s="102"/>
    </row>
    <row r="29" spans="1:23" ht="16.149999999999999" customHeight="1">
      <c r="A29" s="37"/>
      <c r="B29" s="37"/>
      <c r="C29" s="128">
        <v>35</v>
      </c>
      <c r="D29" s="124" t="s">
        <v>38</v>
      </c>
      <c r="E29" s="125">
        <v>4296</v>
      </c>
      <c r="F29" s="125">
        <v>2048</v>
      </c>
      <c r="G29" s="125">
        <v>2248</v>
      </c>
      <c r="H29" s="126">
        <v>26951718.93</v>
      </c>
      <c r="I29" s="43"/>
      <c r="J29" s="39">
        <f t="shared" si="0"/>
        <v>0</v>
      </c>
      <c r="K29" s="40">
        <f t="shared" si="1"/>
        <v>4296</v>
      </c>
      <c r="M29" s="42"/>
      <c r="T29" s="103"/>
      <c r="U29" s="103"/>
      <c r="V29" s="103"/>
      <c r="W29" s="104"/>
    </row>
    <row r="30" spans="1:23" ht="16.149999999999999" customHeight="1">
      <c r="A30" s="37"/>
      <c r="B30" s="37"/>
      <c r="C30" s="128">
        <v>38</v>
      </c>
      <c r="D30" s="124" t="s">
        <v>39</v>
      </c>
      <c r="E30" s="125">
        <v>3697</v>
      </c>
      <c r="F30" s="125">
        <v>1811</v>
      </c>
      <c r="G30" s="125">
        <v>1886</v>
      </c>
      <c r="H30" s="126">
        <v>22424002.559999999</v>
      </c>
      <c r="I30" s="43"/>
      <c r="J30" s="39">
        <f t="shared" si="0"/>
        <v>0</v>
      </c>
      <c r="K30" s="40">
        <f t="shared" si="1"/>
        <v>3697</v>
      </c>
      <c r="M30" s="42"/>
      <c r="T30" s="103"/>
      <c r="U30" s="103"/>
      <c r="V30" s="103"/>
      <c r="W30" s="104"/>
    </row>
    <row r="31" spans="1:23" s="28" customFormat="1" ht="16.149999999999999" customHeight="1">
      <c r="A31" s="37"/>
      <c r="B31" s="37"/>
      <c r="C31" s="127">
        <v>39</v>
      </c>
      <c r="D31" s="120" t="s">
        <v>40</v>
      </c>
      <c r="E31" s="121">
        <v>2253</v>
      </c>
      <c r="F31" s="121">
        <v>1075</v>
      </c>
      <c r="G31" s="121">
        <v>1178</v>
      </c>
      <c r="H31" s="122">
        <v>16234508.25</v>
      </c>
      <c r="I31" s="38"/>
      <c r="J31" s="39">
        <f t="shared" si="0"/>
        <v>0</v>
      </c>
      <c r="K31" s="40">
        <f t="shared" si="1"/>
        <v>2253</v>
      </c>
      <c r="L31" s="41">
        <f>SUM(H31)</f>
        <v>16234508.25</v>
      </c>
      <c r="M31" s="42">
        <f t="shared" si="2"/>
        <v>0</v>
      </c>
      <c r="T31" s="101"/>
      <c r="U31" s="101"/>
      <c r="V31" s="101"/>
      <c r="W31" s="102"/>
    </row>
    <row r="32" spans="1:23" s="28" customFormat="1" ht="16.149999999999999" customHeight="1">
      <c r="A32" s="37"/>
      <c r="B32" s="37"/>
      <c r="C32" s="127"/>
      <c r="D32" s="120" t="s">
        <v>41</v>
      </c>
      <c r="E32" s="121">
        <v>9690</v>
      </c>
      <c r="F32" s="121">
        <v>4591</v>
      </c>
      <c r="G32" s="121">
        <v>5099</v>
      </c>
      <c r="H32" s="122">
        <v>63280668.030000001</v>
      </c>
      <c r="I32" s="38"/>
      <c r="J32" s="39">
        <f t="shared" si="0"/>
        <v>0</v>
      </c>
      <c r="K32" s="40">
        <f t="shared" si="1"/>
        <v>9690</v>
      </c>
      <c r="L32" s="41">
        <f>SUM(H33:H41)</f>
        <v>63280668.030000001</v>
      </c>
      <c r="M32" s="42">
        <f t="shared" si="2"/>
        <v>0</v>
      </c>
      <c r="T32" s="101"/>
      <c r="U32" s="101"/>
      <c r="V32" s="101"/>
      <c r="W32" s="102"/>
    </row>
    <row r="33" spans="1:23" ht="16.149999999999999" customHeight="1">
      <c r="A33" s="37"/>
      <c r="B33" s="37"/>
      <c r="C33" s="129">
        <v>5</v>
      </c>
      <c r="D33" s="130" t="s">
        <v>42</v>
      </c>
      <c r="E33" s="125">
        <v>606</v>
      </c>
      <c r="F33" s="125">
        <v>278</v>
      </c>
      <c r="G33" s="125">
        <v>328</v>
      </c>
      <c r="H33" s="126">
        <v>3507614.1</v>
      </c>
      <c r="I33" s="43"/>
      <c r="J33" s="39">
        <f t="shared" si="0"/>
        <v>0</v>
      </c>
      <c r="K33" s="40">
        <f t="shared" si="1"/>
        <v>606</v>
      </c>
      <c r="M33" s="42"/>
      <c r="T33" s="103"/>
      <c r="U33" s="103"/>
      <c r="V33" s="103"/>
      <c r="W33" s="104"/>
    </row>
    <row r="34" spans="1:23" ht="16.149999999999999" customHeight="1">
      <c r="A34" s="37"/>
      <c r="B34" s="37"/>
      <c r="C34" s="129">
        <v>9</v>
      </c>
      <c r="D34" s="130" t="s">
        <v>43</v>
      </c>
      <c r="E34" s="125">
        <v>1617</v>
      </c>
      <c r="F34" s="125">
        <v>760</v>
      </c>
      <c r="G34" s="125">
        <v>857</v>
      </c>
      <c r="H34" s="126">
        <v>11675257.34</v>
      </c>
      <c r="I34" s="43"/>
      <c r="J34" s="39">
        <f t="shared" si="0"/>
        <v>0</v>
      </c>
      <c r="K34" s="40">
        <f t="shared" si="1"/>
        <v>1617</v>
      </c>
      <c r="M34" s="42"/>
      <c r="T34" s="103"/>
      <c r="U34" s="103"/>
      <c r="V34" s="103"/>
      <c r="W34" s="104"/>
    </row>
    <row r="35" spans="1:23" ht="16.149999999999999" customHeight="1">
      <c r="A35" s="37"/>
      <c r="B35" s="37"/>
      <c r="C35" s="129">
        <v>24</v>
      </c>
      <c r="D35" s="124" t="s">
        <v>44</v>
      </c>
      <c r="E35" s="125">
        <v>1554</v>
      </c>
      <c r="F35" s="125">
        <v>742</v>
      </c>
      <c r="G35" s="125">
        <v>812</v>
      </c>
      <c r="H35" s="126">
        <v>9928936.4900000002</v>
      </c>
      <c r="I35" s="43"/>
      <c r="J35" s="39">
        <f t="shared" si="0"/>
        <v>0</v>
      </c>
      <c r="K35" s="40">
        <f t="shared" si="1"/>
        <v>1554</v>
      </c>
      <c r="M35" s="42"/>
      <c r="T35" s="103"/>
      <c r="U35" s="103"/>
      <c r="V35" s="103"/>
      <c r="W35" s="104"/>
    </row>
    <row r="36" spans="1:23" ht="16.149999999999999" customHeight="1">
      <c r="A36" s="37"/>
      <c r="B36" s="37"/>
      <c r="C36" s="129">
        <v>34</v>
      </c>
      <c r="D36" s="124" t="s">
        <v>45</v>
      </c>
      <c r="E36" s="125">
        <v>698</v>
      </c>
      <c r="F36" s="125">
        <v>327</v>
      </c>
      <c r="G36" s="125">
        <v>371</v>
      </c>
      <c r="H36" s="126">
        <v>4436213.3499999996</v>
      </c>
      <c r="I36" s="43"/>
      <c r="J36" s="39">
        <f t="shared" si="0"/>
        <v>0</v>
      </c>
      <c r="K36" s="40">
        <f t="shared" si="1"/>
        <v>698</v>
      </c>
      <c r="M36" s="42"/>
      <c r="T36" s="103"/>
      <c r="U36" s="103"/>
      <c r="V36" s="103"/>
      <c r="W36" s="104"/>
    </row>
    <row r="37" spans="1:23" ht="16.149999999999999" customHeight="1">
      <c r="A37" s="37"/>
      <c r="B37" s="37"/>
      <c r="C37" s="129">
        <v>37</v>
      </c>
      <c r="D37" s="124" t="s">
        <v>46</v>
      </c>
      <c r="E37" s="125">
        <v>1190</v>
      </c>
      <c r="F37" s="125">
        <v>579</v>
      </c>
      <c r="G37" s="125">
        <v>611</v>
      </c>
      <c r="H37" s="126">
        <v>7556364.5700000003</v>
      </c>
      <c r="I37" s="43"/>
      <c r="J37" s="39">
        <f t="shared" si="0"/>
        <v>0</v>
      </c>
      <c r="K37" s="40">
        <f t="shared" si="1"/>
        <v>1190</v>
      </c>
      <c r="M37" s="42"/>
      <c r="T37" s="103"/>
      <c r="U37" s="103"/>
      <c r="V37" s="103"/>
      <c r="W37" s="104"/>
    </row>
    <row r="38" spans="1:23" ht="16.149999999999999" customHeight="1">
      <c r="A38" s="37"/>
      <c r="B38" s="37"/>
      <c r="C38" s="129">
        <v>40</v>
      </c>
      <c r="D38" s="124" t="s">
        <v>47</v>
      </c>
      <c r="E38" s="125">
        <v>765</v>
      </c>
      <c r="F38" s="125">
        <v>360</v>
      </c>
      <c r="G38" s="125">
        <v>405</v>
      </c>
      <c r="H38" s="126">
        <v>4768787.8899999997</v>
      </c>
      <c r="I38" s="43"/>
      <c r="J38" s="39">
        <f t="shared" si="0"/>
        <v>0</v>
      </c>
      <c r="K38" s="40">
        <f t="shared" si="1"/>
        <v>765</v>
      </c>
      <c r="M38" s="42"/>
      <c r="R38" s="44"/>
      <c r="T38" s="103"/>
      <c r="U38" s="103"/>
      <c r="V38" s="103"/>
      <c r="W38" s="104"/>
    </row>
    <row r="39" spans="1:23" ht="16.149999999999999" customHeight="1">
      <c r="A39" s="37"/>
      <c r="B39" s="37"/>
      <c r="C39" s="129">
        <v>42</v>
      </c>
      <c r="D39" s="124" t="s">
        <v>48</v>
      </c>
      <c r="E39" s="125">
        <v>422</v>
      </c>
      <c r="F39" s="125">
        <v>195</v>
      </c>
      <c r="G39" s="125">
        <v>227</v>
      </c>
      <c r="H39" s="126">
        <v>2732105.11</v>
      </c>
      <c r="I39" s="43"/>
      <c r="J39" s="39">
        <f t="shared" si="0"/>
        <v>0</v>
      </c>
      <c r="K39" s="40">
        <f t="shared" si="1"/>
        <v>422</v>
      </c>
      <c r="M39" s="42"/>
      <c r="T39" s="103"/>
      <c r="U39" s="103"/>
      <c r="V39" s="103"/>
      <c r="W39" s="104"/>
    </row>
    <row r="40" spans="1:23" ht="16.149999999999999" customHeight="1">
      <c r="A40" s="37"/>
      <c r="B40" s="37"/>
      <c r="C40" s="129">
        <v>47</v>
      </c>
      <c r="D40" s="124" t="s">
        <v>49</v>
      </c>
      <c r="E40" s="125">
        <v>2343</v>
      </c>
      <c r="F40" s="125">
        <v>1107</v>
      </c>
      <c r="G40" s="125">
        <v>1236</v>
      </c>
      <c r="H40" s="126">
        <v>15613486.77</v>
      </c>
      <c r="I40" s="43"/>
      <c r="J40" s="39">
        <f t="shared" si="0"/>
        <v>0</v>
      </c>
      <c r="K40" s="40">
        <f t="shared" si="1"/>
        <v>2343</v>
      </c>
      <c r="M40" s="42"/>
      <c r="T40" s="103"/>
      <c r="U40" s="103"/>
      <c r="V40" s="103"/>
      <c r="W40" s="104"/>
    </row>
    <row r="41" spans="1:23" ht="16.149999999999999" customHeight="1">
      <c r="A41" s="37"/>
      <c r="B41" s="37"/>
      <c r="C41" s="129">
        <v>49</v>
      </c>
      <c r="D41" s="124" t="s">
        <v>50</v>
      </c>
      <c r="E41" s="125">
        <v>495</v>
      </c>
      <c r="F41" s="125">
        <v>243</v>
      </c>
      <c r="G41" s="125">
        <v>252</v>
      </c>
      <c r="H41" s="126">
        <v>3061902.41</v>
      </c>
      <c r="I41" s="43"/>
      <c r="J41" s="39">
        <f t="shared" si="0"/>
        <v>0</v>
      </c>
      <c r="K41" s="40">
        <f t="shared" si="1"/>
        <v>495</v>
      </c>
      <c r="M41" s="42"/>
      <c r="T41" s="103"/>
      <c r="U41" s="103"/>
      <c r="V41" s="103"/>
      <c r="W41" s="104"/>
    </row>
    <row r="42" spans="1:23" s="28" customFormat="1" ht="16.149999999999999" customHeight="1">
      <c r="A42" s="37"/>
      <c r="B42" s="37"/>
      <c r="C42" s="131"/>
      <c r="D42" s="120" t="s">
        <v>100</v>
      </c>
      <c r="E42" s="121">
        <v>9971</v>
      </c>
      <c r="F42" s="121">
        <v>4393</v>
      </c>
      <c r="G42" s="121">
        <v>5578</v>
      </c>
      <c r="H42" s="122">
        <v>61901898.140000001</v>
      </c>
      <c r="I42" s="38"/>
      <c r="J42" s="39">
        <f t="shared" si="0"/>
        <v>0</v>
      </c>
      <c r="K42" s="40">
        <f t="shared" si="1"/>
        <v>9971</v>
      </c>
      <c r="L42" s="41">
        <f>SUM(H43:H47)</f>
        <v>61901898.140000001</v>
      </c>
      <c r="M42" s="42">
        <f t="shared" si="2"/>
        <v>0</v>
      </c>
      <c r="T42" s="101"/>
      <c r="U42" s="101"/>
      <c r="V42" s="101"/>
      <c r="W42" s="102"/>
    </row>
    <row r="43" spans="1:23" ht="16.149999999999999" customHeight="1">
      <c r="A43" s="37"/>
      <c r="B43" s="37"/>
      <c r="C43" s="129">
        <v>2</v>
      </c>
      <c r="D43" s="124" t="s">
        <v>52</v>
      </c>
      <c r="E43" s="125">
        <v>1838</v>
      </c>
      <c r="F43" s="125">
        <v>798</v>
      </c>
      <c r="G43" s="125">
        <v>1040</v>
      </c>
      <c r="H43" s="126">
        <v>11474818.91</v>
      </c>
      <c r="I43" s="43"/>
      <c r="J43" s="39">
        <f t="shared" si="0"/>
        <v>0</v>
      </c>
      <c r="K43" s="40">
        <f t="shared" si="1"/>
        <v>1838</v>
      </c>
      <c r="M43" s="42"/>
      <c r="T43" s="103"/>
      <c r="U43" s="103"/>
      <c r="V43" s="103"/>
      <c r="W43" s="104"/>
    </row>
    <row r="44" spans="1:23" ht="16.149999999999999" customHeight="1">
      <c r="A44" s="37"/>
      <c r="B44" s="37"/>
      <c r="C44" s="129">
        <v>13</v>
      </c>
      <c r="D44" s="124" t="s">
        <v>53</v>
      </c>
      <c r="E44" s="125">
        <v>2289</v>
      </c>
      <c r="F44" s="125">
        <v>1041</v>
      </c>
      <c r="G44" s="125">
        <v>1248</v>
      </c>
      <c r="H44" s="126">
        <v>13839413.93</v>
      </c>
      <c r="I44" s="43"/>
      <c r="J44" s="39">
        <f t="shared" si="0"/>
        <v>0</v>
      </c>
      <c r="K44" s="40">
        <f t="shared" si="1"/>
        <v>2289</v>
      </c>
      <c r="M44" s="42"/>
      <c r="T44" s="103"/>
      <c r="U44" s="103"/>
      <c r="V44" s="103"/>
      <c r="W44" s="104"/>
    </row>
    <row r="45" spans="1:23" ht="16.149999999999999" customHeight="1">
      <c r="A45" s="37"/>
      <c r="B45" s="37"/>
      <c r="C45" s="129">
        <v>16</v>
      </c>
      <c r="D45" s="124" t="s">
        <v>54</v>
      </c>
      <c r="E45" s="125">
        <v>905</v>
      </c>
      <c r="F45" s="125">
        <v>414</v>
      </c>
      <c r="G45" s="125">
        <v>491</v>
      </c>
      <c r="H45" s="126">
        <v>5367133.3499999996</v>
      </c>
      <c r="I45" s="43"/>
      <c r="J45" s="39">
        <f t="shared" si="0"/>
        <v>0</v>
      </c>
      <c r="K45" s="40">
        <f t="shared" si="1"/>
        <v>905</v>
      </c>
      <c r="M45" s="42"/>
      <c r="T45" s="103"/>
      <c r="U45" s="103"/>
      <c r="V45" s="103"/>
      <c r="W45" s="104"/>
    </row>
    <row r="46" spans="1:23" ht="16.149999999999999" customHeight="1">
      <c r="A46" s="37"/>
      <c r="B46" s="37"/>
      <c r="C46" s="129">
        <v>19</v>
      </c>
      <c r="D46" s="124" t="s">
        <v>55</v>
      </c>
      <c r="E46" s="125">
        <v>1384</v>
      </c>
      <c r="F46" s="125">
        <v>616</v>
      </c>
      <c r="G46" s="125">
        <v>768</v>
      </c>
      <c r="H46" s="126">
        <v>9306126.1400000006</v>
      </c>
      <c r="I46" s="43"/>
      <c r="J46" s="39">
        <f t="shared" si="0"/>
        <v>0</v>
      </c>
      <c r="K46" s="40">
        <f t="shared" si="1"/>
        <v>1384</v>
      </c>
      <c r="M46" s="42"/>
      <c r="T46" s="103"/>
      <c r="U46" s="103"/>
      <c r="V46" s="103"/>
      <c r="W46" s="104"/>
    </row>
    <row r="47" spans="1:23" ht="16.149999999999999" customHeight="1">
      <c r="A47" s="37"/>
      <c r="B47" s="37"/>
      <c r="C47" s="129">
        <v>45</v>
      </c>
      <c r="D47" s="124" t="s">
        <v>56</v>
      </c>
      <c r="E47" s="125">
        <v>3555</v>
      </c>
      <c r="F47" s="125">
        <v>1524</v>
      </c>
      <c r="G47" s="125">
        <v>2031</v>
      </c>
      <c r="H47" s="126">
        <v>21914405.809999999</v>
      </c>
      <c r="I47" s="43"/>
      <c r="J47" s="39">
        <f t="shared" si="0"/>
        <v>0</v>
      </c>
      <c r="K47" s="40">
        <f t="shared" si="1"/>
        <v>3555</v>
      </c>
      <c r="M47" s="42"/>
      <c r="T47" s="103"/>
      <c r="U47" s="103"/>
      <c r="V47" s="103"/>
      <c r="W47" s="104"/>
    </row>
    <row r="48" spans="1:23" s="28" customFormat="1" ht="16.149999999999999" customHeight="1">
      <c r="A48" s="37"/>
      <c r="B48" s="37"/>
      <c r="C48" s="131"/>
      <c r="D48" s="120" t="s">
        <v>57</v>
      </c>
      <c r="E48" s="121">
        <v>42073</v>
      </c>
      <c r="F48" s="121">
        <v>19704</v>
      </c>
      <c r="G48" s="121">
        <v>22369</v>
      </c>
      <c r="H48" s="122">
        <v>314134407.97000003</v>
      </c>
      <c r="I48" s="38"/>
      <c r="J48" s="39">
        <f t="shared" si="0"/>
        <v>0</v>
      </c>
      <c r="K48" s="40">
        <f t="shared" si="1"/>
        <v>42073</v>
      </c>
      <c r="L48" s="41">
        <f>SUM(H49:H52)</f>
        <v>314134407.97000003</v>
      </c>
      <c r="M48" s="42">
        <f t="shared" si="2"/>
        <v>0</v>
      </c>
      <c r="T48" s="101"/>
      <c r="U48" s="101"/>
      <c r="V48" s="101"/>
      <c r="W48" s="102"/>
    </row>
    <row r="49" spans="1:23" ht="16.149999999999999" customHeight="1">
      <c r="A49" s="37"/>
      <c r="B49" s="37"/>
      <c r="C49" s="129">
        <v>8</v>
      </c>
      <c r="D49" s="124" t="s">
        <v>58</v>
      </c>
      <c r="E49" s="125">
        <v>31533</v>
      </c>
      <c r="F49" s="125">
        <v>15007</v>
      </c>
      <c r="G49" s="125">
        <v>16526</v>
      </c>
      <c r="H49" s="126">
        <v>243458439.27000001</v>
      </c>
      <c r="I49" s="43"/>
      <c r="J49" s="39">
        <f t="shared" si="0"/>
        <v>0</v>
      </c>
      <c r="K49" s="40">
        <f t="shared" si="1"/>
        <v>31533</v>
      </c>
      <c r="M49" s="42"/>
      <c r="T49" s="103"/>
      <c r="U49" s="103"/>
      <c r="V49" s="103"/>
      <c r="W49" s="104"/>
    </row>
    <row r="50" spans="1:23" ht="16.149999999999999" customHeight="1">
      <c r="A50" s="37"/>
      <c r="B50" s="37"/>
      <c r="C50" s="129">
        <v>17</v>
      </c>
      <c r="D50" s="124" t="s">
        <v>110</v>
      </c>
      <c r="E50" s="125">
        <v>4095</v>
      </c>
      <c r="F50" s="125">
        <v>1848</v>
      </c>
      <c r="G50" s="125">
        <v>2247</v>
      </c>
      <c r="H50" s="126">
        <v>27250475.059999999</v>
      </c>
      <c r="I50" s="43"/>
      <c r="J50" s="39">
        <f t="shared" si="0"/>
        <v>0</v>
      </c>
      <c r="K50" s="40">
        <f t="shared" si="1"/>
        <v>4095</v>
      </c>
      <c r="M50" s="42"/>
      <c r="T50" s="103"/>
      <c r="U50" s="103"/>
      <c r="V50" s="103"/>
      <c r="W50" s="104"/>
    </row>
    <row r="51" spans="1:23" ht="16.149999999999999" customHeight="1">
      <c r="A51" s="37"/>
      <c r="B51" s="37"/>
      <c r="C51" s="129">
        <v>25</v>
      </c>
      <c r="D51" s="124" t="s">
        <v>111</v>
      </c>
      <c r="E51" s="125">
        <v>2423</v>
      </c>
      <c r="F51" s="125">
        <v>1039</v>
      </c>
      <c r="G51" s="125">
        <v>1384</v>
      </c>
      <c r="H51" s="126">
        <v>15647486.73</v>
      </c>
      <c r="I51" s="43"/>
      <c r="J51" s="39">
        <f t="shared" si="0"/>
        <v>0</v>
      </c>
      <c r="K51" s="40">
        <f t="shared" si="1"/>
        <v>2423</v>
      </c>
      <c r="M51" s="42"/>
      <c r="T51" s="103"/>
      <c r="U51" s="103"/>
      <c r="V51" s="103"/>
      <c r="W51" s="104"/>
    </row>
    <row r="52" spans="1:23" ht="16.149999999999999" customHeight="1">
      <c r="A52" s="37"/>
      <c r="B52" s="37"/>
      <c r="C52" s="129">
        <v>43</v>
      </c>
      <c r="D52" s="124" t="s">
        <v>59</v>
      </c>
      <c r="E52" s="125">
        <v>4022</v>
      </c>
      <c r="F52" s="125">
        <v>1810</v>
      </c>
      <c r="G52" s="125">
        <v>2212</v>
      </c>
      <c r="H52" s="126">
        <v>27778006.91</v>
      </c>
      <c r="I52" s="43"/>
      <c r="J52" s="39">
        <f t="shared" si="0"/>
        <v>0</v>
      </c>
      <c r="K52" s="40">
        <f t="shared" si="1"/>
        <v>4022</v>
      </c>
      <c r="M52" s="42"/>
      <c r="T52" s="103"/>
      <c r="U52" s="103"/>
      <c r="V52" s="103"/>
      <c r="W52" s="104"/>
    </row>
    <row r="53" spans="1:23" s="28" customFormat="1" ht="16.149999999999999" customHeight="1">
      <c r="A53" s="37"/>
      <c r="B53" s="37"/>
      <c r="C53" s="131"/>
      <c r="D53" s="120" t="s">
        <v>60</v>
      </c>
      <c r="E53" s="121">
        <v>5242</v>
      </c>
      <c r="F53" s="121">
        <v>2540</v>
      </c>
      <c r="G53" s="121">
        <v>2702</v>
      </c>
      <c r="H53" s="122">
        <v>29210203.27</v>
      </c>
      <c r="I53" s="38"/>
      <c r="J53" s="39">
        <f t="shared" si="0"/>
        <v>0</v>
      </c>
      <c r="K53" s="40">
        <f t="shared" si="1"/>
        <v>5242</v>
      </c>
      <c r="L53" s="41">
        <f>SUM(H54:H55)</f>
        <v>29210203.270000003</v>
      </c>
      <c r="M53" s="42">
        <f t="shared" si="2"/>
        <v>0</v>
      </c>
      <c r="T53" s="101"/>
      <c r="U53" s="101"/>
      <c r="V53" s="101"/>
      <c r="W53" s="102"/>
    </row>
    <row r="54" spans="1:23" ht="16.149999999999999" customHeight="1">
      <c r="A54" s="37"/>
      <c r="B54" s="37"/>
      <c r="C54" s="129">
        <v>6</v>
      </c>
      <c r="D54" s="124" t="s">
        <v>61</v>
      </c>
      <c r="E54" s="125">
        <v>3458</v>
      </c>
      <c r="F54" s="125">
        <v>1690</v>
      </c>
      <c r="G54" s="125">
        <v>1768</v>
      </c>
      <c r="H54" s="126">
        <v>19297577.960000001</v>
      </c>
      <c r="I54" s="43"/>
      <c r="J54" s="39">
        <f t="shared" si="0"/>
        <v>0</v>
      </c>
      <c r="K54" s="40">
        <f t="shared" si="1"/>
        <v>3458</v>
      </c>
      <c r="M54" s="42"/>
      <c r="T54" s="103"/>
      <c r="U54" s="103"/>
      <c r="V54" s="103"/>
      <c r="W54" s="104"/>
    </row>
    <row r="55" spans="1:23" ht="16.149999999999999" customHeight="1">
      <c r="A55" s="37"/>
      <c r="B55" s="37"/>
      <c r="C55" s="129">
        <v>10</v>
      </c>
      <c r="D55" s="124" t="s">
        <v>62</v>
      </c>
      <c r="E55" s="125">
        <v>1784</v>
      </c>
      <c r="F55" s="125">
        <v>850</v>
      </c>
      <c r="G55" s="125">
        <v>934</v>
      </c>
      <c r="H55" s="126">
        <v>9912625.3100000005</v>
      </c>
      <c r="I55" s="43"/>
      <c r="J55" s="39">
        <f t="shared" si="0"/>
        <v>0</v>
      </c>
      <c r="K55" s="40">
        <f t="shared" si="1"/>
        <v>1784</v>
      </c>
      <c r="M55" s="42"/>
      <c r="T55" s="103"/>
      <c r="U55" s="103"/>
      <c r="V55" s="103"/>
      <c r="W55" s="104"/>
    </row>
    <row r="56" spans="1:23" s="28" customFormat="1" ht="16.149999999999999" customHeight="1">
      <c r="A56" s="37"/>
      <c r="B56" s="37"/>
      <c r="C56" s="131"/>
      <c r="D56" s="120" t="s">
        <v>63</v>
      </c>
      <c r="E56" s="121">
        <v>10352</v>
      </c>
      <c r="F56" s="121">
        <v>5146</v>
      </c>
      <c r="G56" s="121">
        <v>5206</v>
      </c>
      <c r="H56" s="122">
        <v>67567125.329999998</v>
      </c>
      <c r="I56" s="38"/>
      <c r="J56" s="39">
        <f t="shared" si="0"/>
        <v>0</v>
      </c>
      <c r="K56" s="40">
        <f t="shared" si="1"/>
        <v>10352</v>
      </c>
      <c r="L56" s="41">
        <f>SUM(H57:H60)</f>
        <v>67567125.329999998</v>
      </c>
      <c r="M56" s="42">
        <f t="shared" si="2"/>
        <v>0</v>
      </c>
      <c r="T56" s="101"/>
      <c r="U56" s="101"/>
      <c r="V56" s="101"/>
      <c r="W56" s="102"/>
    </row>
    <row r="57" spans="1:23" ht="16.149999999999999" customHeight="1">
      <c r="A57" s="37"/>
      <c r="B57" s="37"/>
      <c r="C57" s="129">
        <v>15</v>
      </c>
      <c r="D57" s="124" t="s">
        <v>112</v>
      </c>
      <c r="E57" s="125">
        <v>4364</v>
      </c>
      <c r="F57" s="125">
        <v>2173</v>
      </c>
      <c r="G57" s="125">
        <v>2191</v>
      </c>
      <c r="H57" s="126">
        <v>29798937.829999998</v>
      </c>
      <c r="I57" s="43"/>
      <c r="J57" s="39">
        <f t="shared" si="0"/>
        <v>0</v>
      </c>
      <c r="K57" s="40">
        <f t="shared" si="1"/>
        <v>4364</v>
      </c>
      <c r="M57" s="42"/>
      <c r="T57" s="103"/>
      <c r="U57" s="103"/>
      <c r="V57" s="103"/>
      <c r="W57" s="104"/>
    </row>
    <row r="58" spans="1:23" ht="16.149999999999999" customHeight="1">
      <c r="A58" s="37"/>
      <c r="B58" s="37"/>
      <c r="C58" s="129">
        <v>27</v>
      </c>
      <c r="D58" s="124" t="s">
        <v>64</v>
      </c>
      <c r="E58" s="125">
        <v>1264</v>
      </c>
      <c r="F58" s="125">
        <v>607</v>
      </c>
      <c r="G58" s="125">
        <v>657</v>
      </c>
      <c r="H58" s="126">
        <v>7354983.6699999999</v>
      </c>
      <c r="I58" s="43"/>
      <c r="J58" s="39">
        <f t="shared" si="0"/>
        <v>0</v>
      </c>
      <c r="K58" s="40">
        <f t="shared" si="1"/>
        <v>1264</v>
      </c>
      <c r="M58" s="42"/>
      <c r="T58" s="103"/>
      <c r="U58" s="103"/>
      <c r="V58" s="103"/>
      <c r="W58" s="104"/>
    </row>
    <row r="59" spans="1:23" ht="16.149999999999999" customHeight="1">
      <c r="A59" s="37"/>
      <c r="B59" s="37"/>
      <c r="C59" s="129">
        <v>32</v>
      </c>
      <c r="D59" s="124" t="s">
        <v>113</v>
      </c>
      <c r="E59" s="125">
        <v>928</v>
      </c>
      <c r="F59" s="125">
        <v>464</v>
      </c>
      <c r="G59" s="125">
        <v>464</v>
      </c>
      <c r="H59" s="126">
        <v>5590066.29</v>
      </c>
      <c r="I59" s="43"/>
      <c r="J59" s="39">
        <f t="shared" si="0"/>
        <v>0</v>
      </c>
      <c r="K59" s="40">
        <f t="shared" si="1"/>
        <v>928</v>
      </c>
      <c r="M59" s="42"/>
      <c r="T59" s="103"/>
      <c r="U59" s="103"/>
      <c r="V59" s="103"/>
      <c r="W59" s="104"/>
    </row>
    <row r="60" spans="1:23" ht="16.149999999999999" customHeight="1">
      <c r="A60" s="37"/>
      <c r="B60" s="37"/>
      <c r="C60" s="129">
        <v>36</v>
      </c>
      <c r="D60" s="124" t="s">
        <v>65</v>
      </c>
      <c r="E60" s="125">
        <v>3796</v>
      </c>
      <c r="F60" s="125">
        <v>1902</v>
      </c>
      <c r="G60" s="125">
        <v>1894</v>
      </c>
      <c r="H60" s="126">
        <v>24823137.539999999</v>
      </c>
      <c r="I60" s="43"/>
      <c r="J60" s="39">
        <f t="shared" si="0"/>
        <v>0</v>
      </c>
      <c r="K60" s="40">
        <f t="shared" si="1"/>
        <v>3796</v>
      </c>
      <c r="M60" s="42"/>
      <c r="T60" s="103"/>
      <c r="U60" s="103"/>
      <c r="V60" s="103"/>
      <c r="W60" s="104"/>
    </row>
    <row r="61" spans="1:23" s="28" customFormat="1" ht="16.149999999999999" customHeight="1">
      <c r="A61" s="37"/>
      <c r="B61" s="37"/>
      <c r="C61" s="131">
        <v>28</v>
      </c>
      <c r="D61" s="120" t="s">
        <v>66</v>
      </c>
      <c r="E61" s="121">
        <v>40987</v>
      </c>
      <c r="F61" s="121">
        <v>20261</v>
      </c>
      <c r="G61" s="121">
        <v>20726</v>
      </c>
      <c r="H61" s="122">
        <v>305600578.58999997</v>
      </c>
      <c r="I61" s="38"/>
      <c r="J61" s="39">
        <f t="shared" si="0"/>
        <v>0</v>
      </c>
      <c r="K61" s="40">
        <f t="shared" si="1"/>
        <v>40987</v>
      </c>
      <c r="L61" s="41">
        <f>SUM(H61)</f>
        <v>305600578.58999997</v>
      </c>
      <c r="M61" s="42">
        <f t="shared" si="2"/>
        <v>0</v>
      </c>
      <c r="T61" s="101"/>
      <c r="U61" s="101"/>
      <c r="V61" s="101"/>
      <c r="W61" s="102"/>
    </row>
    <row r="62" spans="1:23" s="28" customFormat="1" ht="16.149999999999999" customHeight="1">
      <c r="A62" s="37"/>
      <c r="B62" s="37"/>
      <c r="C62" s="131">
        <v>30</v>
      </c>
      <c r="D62" s="120" t="s">
        <v>67</v>
      </c>
      <c r="E62" s="121">
        <v>9031</v>
      </c>
      <c r="F62" s="121">
        <v>3935</v>
      </c>
      <c r="G62" s="121">
        <v>5096</v>
      </c>
      <c r="H62" s="122">
        <v>55352391.090000004</v>
      </c>
      <c r="I62" s="38"/>
      <c r="J62" s="39">
        <f t="shared" si="0"/>
        <v>0</v>
      </c>
      <c r="K62" s="40">
        <f t="shared" si="1"/>
        <v>9031</v>
      </c>
      <c r="L62" s="41">
        <f>SUM(H62)</f>
        <v>55352391.090000004</v>
      </c>
      <c r="M62" s="42">
        <f t="shared" si="2"/>
        <v>0</v>
      </c>
      <c r="T62" s="101"/>
      <c r="U62" s="101"/>
      <c r="V62" s="101"/>
      <c r="W62" s="102"/>
    </row>
    <row r="63" spans="1:23" s="28" customFormat="1" ht="16.149999999999999" customHeight="1">
      <c r="A63" s="37"/>
      <c r="B63" s="37"/>
      <c r="C63" s="131">
        <v>31</v>
      </c>
      <c r="D63" s="120" t="s">
        <v>68</v>
      </c>
      <c r="E63" s="121">
        <v>3417</v>
      </c>
      <c r="F63" s="121">
        <v>1591</v>
      </c>
      <c r="G63" s="121">
        <v>1826</v>
      </c>
      <c r="H63" s="122">
        <v>26239627.219999999</v>
      </c>
      <c r="I63" s="38"/>
      <c r="J63" s="39">
        <f t="shared" si="0"/>
        <v>0</v>
      </c>
      <c r="K63" s="40">
        <f t="shared" si="1"/>
        <v>3417</v>
      </c>
      <c r="L63" s="41">
        <f>SUM(H63)</f>
        <v>26239627.219999999</v>
      </c>
      <c r="M63" s="42">
        <f t="shared" si="2"/>
        <v>0</v>
      </c>
      <c r="T63" s="101"/>
      <c r="U63" s="101"/>
      <c r="V63" s="101"/>
      <c r="W63" s="102"/>
    </row>
    <row r="64" spans="1:23" s="28" customFormat="1" ht="16.149999999999999" customHeight="1">
      <c r="A64" s="37"/>
      <c r="B64" s="37"/>
      <c r="C64" s="131">
        <v>26</v>
      </c>
      <c r="D64" s="120" t="s">
        <v>69</v>
      </c>
      <c r="E64" s="121">
        <v>1577</v>
      </c>
      <c r="F64" s="121">
        <v>729</v>
      </c>
      <c r="G64" s="121">
        <v>848</v>
      </c>
      <c r="H64" s="122">
        <v>10819082.57</v>
      </c>
      <c r="I64" s="38"/>
      <c r="J64" s="39">
        <f t="shared" si="0"/>
        <v>0</v>
      </c>
      <c r="K64" s="40">
        <f t="shared" si="1"/>
        <v>1577</v>
      </c>
      <c r="L64" s="41">
        <f>SUM(H64)</f>
        <v>10819082.57</v>
      </c>
      <c r="M64" s="42">
        <f t="shared" si="2"/>
        <v>0</v>
      </c>
      <c r="T64" s="101"/>
      <c r="U64" s="101"/>
      <c r="V64" s="101"/>
      <c r="W64" s="102"/>
    </row>
    <row r="65" spans="1:23" s="28" customFormat="1" ht="16.149999999999999" customHeight="1">
      <c r="A65" s="37"/>
      <c r="B65" s="37"/>
      <c r="C65" s="131"/>
      <c r="D65" s="120" t="s">
        <v>70</v>
      </c>
      <c r="E65" s="121">
        <v>23770</v>
      </c>
      <c r="F65" s="121">
        <v>11089</v>
      </c>
      <c r="G65" s="121">
        <v>12681</v>
      </c>
      <c r="H65" s="122">
        <v>152742858.15000001</v>
      </c>
      <c r="I65" s="38"/>
      <c r="J65" s="39">
        <f t="shared" si="0"/>
        <v>0</v>
      </c>
      <c r="K65" s="40">
        <f t="shared" si="1"/>
        <v>23770</v>
      </c>
      <c r="L65" s="41">
        <f>SUM(H66:H68)</f>
        <v>152742858.15000001</v>
      </c>
      <c r="M65" s="42">
        <f t="shared" si="2"/>
        <v>0</v>
      </c>
      <c r="T65" s="101"/>
      <c r="U65" s="101"/>
      <c r="V65" s="101"/>
      <c r="W65" s="102"/>
    </row>
    <row r="66" spans="1:23" ht="16.149999999999999" customHeight="1">
      <c r="A66" s="37"/>
      <c r="B66" s="37"/>
      <c r="C66" s="129">
        <v>3</v>
      </c>
      <c r="D66" s="124" t="s">
        <v>71</v>
      </c>
      <c r="E66" s="125">
        <v>8272</v>
      </c>
      <c r="F66" s="125">
        <v>3805</v>
      </c>
      <c r="G66" s="125">
        <v>4467</v>
      </c>
      <c r="H66" s="126">
        <v>49261315.520000003</v>
      </c>
      <c r="I66" s="43"/>
      <c r="J66" s="39">
        <f t="shared" si="0"/>
        <v>0</v>
      </c>
      <c r="K66" s="40">
        <f t="shared" si="1"/>
        <v>8272</v>
      </c>
      <c r="M66" s="42"/>
      <c r="T66" s="103"/>
      <c r="U66" s="103"/>
      <c r="V66" s="103"/>
      <c r="W66" s="104"/>
    </row>
    <row r="67" spans="1:23" ht="16.149999999999999" customHeight="1">
      <c r="A67" s="37"/>
      <c r="B67" s="37"/>
      <c r="C67" s="129">
        <v>12</v>
      </c>
      <c r="D67" s="124" t="s">
        <v>72</v>
      </c>
      <c r="E67" s="125">
        <v>2846</v>
      </c>
      <c r="F67" s="125">
        <v>1278</v>
      </c>
      <c r="G67" s="125">
        <v>1568</v>
      </c>
      <c r="H67" s="126">
        <v>19059425.030000001</v>
      </c>
      <c r="I67" s="43"/>
      <c r="J67" s="39">
        <f t="shared" si="0"/>
        <v>0</v>
      </c>
      <c r="K67" s="40">
        <f t="shared" si="1"/>
        <v>2846</v>
      </c>
      <c r="M67" s="42"/>
      <c r="T67" s="103"/>
      <c r="U67" s="103"/>
      <c r="V67" s="103"/>
      <c r="W67" s="104"/>
    </row>
    <row r="68" spans="1:23" ht="16.149999999999999" customHeight="1">
      <c r="A68" s="37"/>
      <c r="B68" s="37"/>
      <c r="C68" s="129">
        <v>46</v>
      </c>
      <c r="D68" s="124" t="s">
        <v>73</v>
      </c>
      <c r="E68" s="125">
        <v>12652</v>
      </c>
      <c r="F68" s="125">
        <v>6006</v>
      </c>
      <c r="G68" s="125">
        <v>6646</v>
      </c>
      <c r="H68" s="126">
        <v>84422117.599999994</v>
      </c>
      <c r="I68" s="43"/>
      <c r="J68" s="39">
        <f t="shared" si="0"/>
        <v>0</v>
      </c>
      <c r="K68" s="40">
        <f t="shared" si="1"/>
        <v>12652</v>
      </c>
      <c r="M68" s="42"/>
      <c r="T68" s="103"/>
      <c r="U68" s="103"/>
      <c r="V68" s="103"/>
      <c r="W68" s="104"/>
    </row>
    <row r="69" spans="1:23" s="28" customFormat="1" ht="16.149999999999999" customHeight="1">
      <c r="A69" s="37"/>
      <c r="B69" s="37"/>
      <c r="C69" s="131"/>
      <c r="D69" s="120" t="s">
        <v>101</v>
      </c>
      <c r="E69" s="121">
        <v>10430</v>
      </c>
      <c r="F69" s="121">
        <v>5036</v>
      </c>
      <c r="G69" s="121">
        <v>5394</v>
      </c>
      <c r="H69" s="122">
        <v>82784931.659999996</v>
      </c>
      <c r="I69" s="38"/>
      <c r="J69" s="39">
        <f t="shared" si="0"/>
        <v>0</v>
      </c>
      <c r="K69" s="40">
        <f t="shared" si="1"/>
        <v>10430</v>
      </c>
      <c r="L69" s="41">
        <f>SUM(H70:H72)</f>
        <v>82784931.659999996</v>
      </c>
      <c r="M69" s="42">
        <f t="shared" si="2"/>
        <v>0</v>
      </c>
      <c r="T69" s="101"/>
      <c r="U69" s="101"/>
      <c r="V69" s="101"/>
      <c r="W69" s="102"/>
    </row>
    <row r="70" spans="1:23" ht="16.149999999999999" customHeight="1">
      <c r="A70" s="37"/>
      <c r="B70" s="37"/>
      <c r="C70" s="129">
        <v>1</v>
      </c>
      <c r="D70" s="124" t="s">
        <v>114</v>
      </c>
      <c r="E70" s="125">
        <v>1689</v>
      </c>
      <c r="F70" s="125">
        <v>780</v>
      </c>
      <c r="G70" s="125">
        <v>909</v>
      </c>
      <c r="H70" s="126">
        <v>13358413.58</v>
      </c>
      <c r="I70" s="43"/>
      <c r="J70" s="39">
        <f t="shared" si="0"/>
        <v>0</v>
      </c>
      <c r="K70" s="40">
        <f t="shared" si="1"/>
        <v>1689</v>
      </c>
      <c r="M70" s="42"/>
      <c r="T70" s="103"/>
      <c r="U70" s="103"/>
      <c r="V70" s="103"/>
      <c r="W70" s="104"/>
    </row>
    <row r="71" spans="1:23" ht="16.149999999999999" customHeight="1">
      <c r="A71" s="37"/>
      <c r="B71" s="37"/>
      <c r="C71" s="129">
        <v>20</v>
      </c>
      <c r="D71" s="124" t="s">
        <v>115</v>
      </c>
      <c r="E71" s="125">
        <v>3604</v>
      </c>
      <c r="F71" s="125">
        <v>1732</v>
      </c>
      <c r="G71" s="125">
        <v>1872</v>
      </c>
      <c r="H71" s="126">
        <v>26292015.719999999</v>
      </c>
      <c r="I71" s="43"/>
      <c r="J71" s="39">
        <f t="shared" si="0"/>
        <v>0</v>
      </c>
      <c r="K71" s="40">
        <f t="shared" si="1"/>
        <v>3604</v>
      </c>
      <c r="M71" s="42"/>
      <c r="T71" s="103"/>
      <c r="U71" s="103"/>
      <c r="V71" s="103"/>
      <c r="W71" s="104"/>
    </row>
    <row r="72" spans="1:23" ht="16.149999999999999" customHeight="1">
      <c r="A72" s="37"/>
      <c r="B72" s="37"/>
      <c r="C72" s="129">
        <v>48</v>
      </c>
      <c r="D72" s="124" t="s">
        <v>116</v>
      </c>
      <c r="E72" s="125">
        <v>5137</v>
      </c>
      <c r="F72" s="125">
        <v>2524</v>
      </c>
      <c r="G72" s="125">
        <v>2613</v>
      </c>
      <c r="H72" s="126">
        <v>43134502.359999999</v>
      </c>
      <c r="I72" s="43"/>
      <c r="J72" s="39">
        <f t="shared" si="0"/>
        <v>0</v>
      </c>
      <c r="K72" s="40">
        <f t="shared" si="1"/>
        <v>5137</v>
      </c>
      <c r="M72" s="42"/>
      <c r="N72" s="45"/>
      <c r="T72" s="103"/>
      <c r="U72" s="103"/>
      <c r="V72" s="103"/>
      <c r="W72" s="104"/>
    </row>
    <row r="73" spans="1:23" s="28" customFormat="1" ht="16.149999999999999" customHeight="1">
      <c r="A73" s="37"/>
      <c r="B73" s="37"/>
      <c r="C73" s="131">
        <v>51</v>
      </c>
      <c r="D73" s="120" t="s">
        <v>75</v>
      </c>
      <c r="E73" s="121">
        <v>275</v>
      </c>
      <c r="F73" s="121">
        <v>127</v>
      </c>
      <c r="G73" s="121">
        <v>148</v>
      </c>
      <c r="H73" s="122">
        <v>1693963.33</v>
      </c>
      <c r="I73" s="38"/>
      <c r="J73" s="39">
        <f t="shared" si="0"/>
        <v>0</v>
      </c>
      <c r="K73" s="40">
        <f t="shared" si="1"/>
        <v>275</v>
      </c>
      <c r="L73" s="41">
        <f>SUM(H73)</f>
        <v>1693963.33</v>
      </c>
      <c r="M73" s="42">
        <f t="shared" si="2"/>
        <v>0</v>
      </c>
      <c r="T73" s="101"/>
      <c r="U73" s="101"/>
      <c r="V73" s="101"/>
      <c r="W73" s="102"/>
    </row>
    <row r="74" spans="1:23" s="28" customFormat="1" ht="16.149999999999999" customHeight="1">
      <c r="A74" s="37"/>
      <c r="B74" s="37"/>
      <c r="C74" s="131">
        <v>52</v>
      </c>
      <c r="D74" s="120" t="s">
        <v>76</v>
      </c>
      <c r="E74" s="121">
        <v>431</v>
      </c>
      <c r="F74" s="121">
        <v>205</v>
      </c>
      <c r="G74" s="121">
        <v>226</v>
      </c>
      <c r="H74" s="122">
        <v>2507242.59</v>
      </c>
      <c r="I74" s="38"/>
      <c r="J74" s="39">
        <f t="shared" si="0"/>
        <v>0</v>
      </c>
      <c r="K74" s="40">
        <f t="shared" si="1"/>
        <v>431</v>
      </c>
      <c r="L74" s="41">
        <f>SUM(H74)</f>
        <v>2507242.59</v>
      </c>
      <c r="M74" s="42">
        <f t="shared" si="2"/>
        <v>0</v>
      </c>
      <c r="T74" s="101"/>
      <c r="U74" s="101"/>
      <c r="V74" s="101"/>
      <c r="W74" s="102"/>
    </row>
    <row r="75" spans="1:23" ht="18.600000000000001" customHeight="1">
      <c r="A75" s="37"/>
      <c r="B75" s="37"/>
      <c r="C75" s="132"/>
      <c r="D75" s="133" t="s">
        <v>8</v>
      </c>
      <c r="E75" s="134">
        <v>236112</v>
      </c>
      <c r="F75" s="134">
        <v>112259</v>
      </c>
      <c r="G75" s="134">
        <v>123853</v>
      </c>
      <c r="H75" s="135">
        <v>1596516808.6399999</v>
      </c>
      <c r="I75" s="38"/>
      <c r="J75" s="39">
        <f t="shared" si="0"/>
        <v>0</v>
      </c>
      <c r="K75" s="40">
        <f t="shared" si="1"/>
        <v>236112</v>
      </c>
      <c r="L75" s="45">
        <f>SUM(L13:L74)</f>
        <v>1596516808.6399999</v>
      </c>
      <c r="M75" s="42">
        <f t="shared" si="2"/>
        <v>0</v>
      </c>
      <c r="T75" s="101"/>
      <c r="U75" s="101"/>
      <c r="V75" s="101"/>
      <c r="W75" s="102"/>
    </row>
    <row r="76" spans="1:23" ht="19.7" customHeight="1">
      <c r="A76" s="37"/>
      <c r="B76" s="37"/>
      <c r="C76" s="136" t="s">
        <v>9</v>
      </c>
      <c r="D76" s="137"/>
      <c r="E76" s="137"/>
      <c r="F76" s="137"/>
      <c r="G76" s="138"/>
      <c r="H76" s="138"/>
      <c r="I76" s="47"/>
      <c r="J76" s="48"/>
      <c r="T76" s="105"/>
      <c r="U76" s="105"/>
      <c r="V76" s="105"/>
      <c r="W76" s="105"/>
    </row>
    <row r="77" spans="1:23" ht="19.7" customHeight="1">
      <c r="C77" s="168" t="s">
        <v>10</v>
      </c>
      <c r="D77" s="168"/>
      <c r="E77" s="168"/>
      <c r="F77" s="168"/>
      <c r="G77" s="168"/>
      <c r="H77" s="168"/>
      <c r="I77" s="49"/>
      <c r="J77" s="50"/>
    </row>
    <row r="78" spans="1:23" ht="19.7" customHeight="1">
      <c r="C78" s="168"/>
      <c r="D78" s="168"/>
      <c r="E78" s="168"/>
      <c r="F78" s="168"/>
      <c r="G78" s="168"/>
      <c r="H78" s="168"/>
      <c r="I78" s="49"/>
      <c r="J78" s="50"/>
    </row>
    <row r="79" spans="1:23">
      <c r="E79" s="51"/>
      <c r="F79" s="51"/>
      <c r="G79" s="52"/>
      <c r="H79" s="52"/>
      <c r="I79" s="53"/>
    </row>
    <row r="80" spans="1:23" hidden="1"/>
    <row r="81" spans="5:10" hidden="1">
      <c r="E81" s="54">
        <f t="shared" ref="E81:H81" si="3">E74+E73+E69+E65+E64+E63+E62+E61+E56+E53+E48+E42+E32+E31+E28+E27+E26+E22+E13</f>
        <v>236112</v>
      </c>
      <c r="F81" s="54">
        <f t="shared" si="3"/>
        <v>112259</v>
      </c>
      <c r="G81" s="54">
        <f t="shared" si="3"/>
        <v>123853</v>
      </c>
      <c r="H81" s="54">
        <f t="shared" si="3"/>
        <v>1596516808.6399999</v>
      </c>
      <c r="I81" s="55"/>
      <c r="J81" s="48"/>
    </row>
    <row r="82" spans="5:10" hidden="1">
      <c r="G82" s="56"/>
      <c r="H82" s="56"/>
      <c r="I82" s="57"/>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T21" sqref="T21"/>
    </sheetView>
  </sheetViews>
  <sheetFormatPr baseColWidth="10" defaultColWidth="11.42578125" defaultRowHeight="12.75"/>
  <cols>
    <col min="1" max="1" width="24" style="14" customWidth="1"/>
    <col min="2" max="2" width="11.42578125" style="14"/>
    <col min="3" max="3" width="29.140625" style="14" customWidth="1"/>
    <col min="4" max="4" width="11.42578125" style="14"/>
    <col min="5" max="5" width="5.42578125" style="14" customWidth="1"/>
    <col min="6" max="6" width="13.140625" style="14" customWidth="1"/>
    <col min="7" max="7" width="0.5703125" style="14" customWidth="1"/>
    <col min="8" max="8" width="11.42578125" style="14" hidden="1" customWidth="1"/>
    <col min="9" max="9" width="17.42578125" style="14" hidden="1" customWidth="1"/>
    <col min="10" max="11" width="14.42578125" style="14" hidden="1" customWidth="1"/>
    <col min="12" max="14" width="11.5703125" style="14" hidden="1" customWidth="1"/>
    <col min="15" max="15" width="0" style="14" hidden="1" customWidth="1"/>
    <col min="16" max="16384" width="11.42578125" style="14"/>
  </cols>
  <sheetData>
    <row r="1" spans="1:16" ht="18.75" customHeight="1">
      <c r="A1" s="170" t="s">
        <v>4</v>
      </c>
      <c r="B1" s="170"/>
      <c r="C1" s="170"/>
      <c r="D1" s="170"/>
      <c r="E1" s="170"/>
      <c r="F1" s="170"/>
      <c r="G1" s="170"/>
      <c r="H1" s="170"/>
      <c r="I1" s="170"/>
      <c r="J1" s="170"/>
      <c r="K1" s="170"/>
      <c r="L1" s="170"/>
      <c r="M1" s="170"/>
      <c r="N1" s="170"/>
      <c r="O1" s="170"/>
      <c r="P1" s="170"/>
    </row>
    <row r="2" spans="1:16" ht="20.100000000000001" customHeight="1">
      <c r="A2" s="172" t="s">
        <v>121</v>
      </c>
      <c r="B2" s="172"/>
      <c r="C2" s="172"/>
      <c r="D2" s="172"/>
      <c r="E2" s="172"/>
      <c r="F2" s="172"/>
      <c r="G2" s="172"/>
      <c r="H2" s="172"/>
      <c r="I2" s="172"/>
      <c r="J2" s="172"/>
      <c r="K2" s="172"/>
      <c r="L2" s="172"/>
      <c r="M2" s="172"/>
      <c r="N2" s="172"/>
      <c r="O2" s="172"/>
      <c r="P2" s="172"/>
    </row>
    <row r="3" spans="1:16" s="73" customFormat="1" ht="21.4" customHeight="1">
      <c r="A3" s="172" t="s">
        <v>11</v>
      </c>
      <c r="B3" s="172"/>
      <c r="C3" s="172"/>
      <c r="D3" s="172"/>
      <c r="E3" s="172"/>
      <c r="F3" s="172"/>
      <c r="G3" s="172"/>
      <c r="H3" s="172"/>
      <c r="I3" s="172"/>
      <c r="J3" s="172"/>
      <c r="K3" s="172"/>
      <c r="L3" s="172"/>
      <c r="M3" s="172"/>
      <c r="N3" s="172"/>
      <c r="O3" s="172"/>
      <c r="P3" s="172"/>
    </row>
    <row r="4" spans="1:16" ht="23.25" customHeight="1">
      <c r="A4" s="74"/>
      <c r="B4" s="75"/>
      <c r="C4" s="172"/>
      <c r="D4" s="172"/>
      <c r="E4" s="172"/>
      <c r="F4" s="172"/>
      <c r="G4" s="173"/>
    </row>
    <row r="5" spans="1:16" s="12" customFormat="1" ht="15" customHeight="1">
      <c r="I5" s="76"/>
      <c r="J5" s="76"/>
    </row>
    <row r="6" spans="1:16" ht="20.25" customHeight="1">
      <c r="A6" s="105"/>
      <c r="B6" s="12"/>
      <c r="C6" s="12"/>
      <c r="D6" s="12"/>
      <c r="E6" s="12"/>
      <c r="F6" s="12"/>
      <c r="G6" s="12"/>
      <c r="I6" s="77"/>
      <c r="J6" s="78"/>
      <c r="K6" s="79"/>
      <c r="L6" s="79"/>
    </row>
    <row r="7" spans="1:16" ht="20.25" customHeight="1">
      <c r="A7" s="118" t="str">
        <f>'Totales y gasto'!$D$13</f>
        <v>Andalucía</v>
      </c>
      <c r="B7" s="117">
        <f>'Totales y gasto'!$E$13</f>
        <v>42206</v>
      </c>
      <c r="C7" s="12"/>
      <c r="D7" s="12"/>
      <c r="E7" s="12"/>
      <c r="F7" s="12"/>
      <c r="G7" s="12"/>
      <c r="I7" s="80"/>
      <c r="J7" s="81"/>
      <c r="K7" s="81"/>
      <c r="L7" s="81"/>
    </row>
    <row r="8" spans="1:16" ht="20.25" customHeight="1">
      <c r="A8" s="118" t="str">
        <f>'Totales y gasto'!$D$22</f>
        <v>Aragón</v>
      </c>
      <c r="B8" s="117">
        <f>'Totales y gasto'!$E$22</f>
        <v>6844</v>
      </c>
      <c r="C8" s="12"/>
      <c r="D8" s="12"/>
      <c r="E8" s="12"/>
      <c r="F8" s="12"/>
      <c r="G8" s="12"/>
      <c r="I8" s="80"/>
      <c r="J8" s="81"/>
      <c r="K8" s="81"/>
      <c r="L8" s="81"/>
    </row>
    <row r="9" spans="1:16" ht="20.25" customHeight="1">
      <c r="A9" s="118" t="str">
        <f>'Totales y gasto'!$D$26</f>
        <v>Asturias</v>
      </c>
      <c r="B9" s="117">
        <f>'Totales y gasto'!$E$26</f>
        <v>3401</v>
      </c>
      <c r="C9" s="12"/>
      <c r="D9" s="12"/>
      <c r="E9" s="12"/>
      <c r="F9" s="12"/>
      <c r="G9" s="12"/>
      <c r="I9" s="80"/>
      <c r="J9" s="81"/>
      <c r="K9" s="81"/>
      <c r="L9" s="81"/>
    </row>
    <row r="10" spans="1:16" ht="20.25" customHeight="1">
      <c r="A10" s="118" t="str">
        <f>'Totales y gasto'!$D$27</f>
        <v>Baleares</v>
      </c>
      <c r="B10" s="117">
        <f>'Totales y gasto'!$E$27</f>
        <v>6169</v>
      </c>
      <c r="C10" s="12"/>
      <c r="D10" s="12"/>
      <c r="E10" s="12"/>
      <c r="F10" s="12"/>
      <c r="G10" s="12"/>
      <c r="I10" s="80"/>
      <c r="J10" s="81"/>
      <c r="K10" s="81"/>
      <c r="L10" s="81"/>
    </row>
    <row r="11" spans="1:16" ht="20.25" customHeight="1">
      <c r="A11" s="118" t="str">
        <f>'Totales y gasto'!$D$28</f>
        <v>Canarias</v>
      </c>
      <c r="B11" s="117">
        <f>'Totales y gasto'!$E$28</f>
        <v>7993</v>
      </c>
      <c r="C11" s="12"/>
      <c r="D11" s="12"/>
      <c r="E11" s="12"/>
      <c r="F11" s="12"/>
      <c r="G11" s="12"/>
      <c r="I11" s="80"/>
      <c r="J11" s="81"/>
      <c r="K11" s="81"/>
      <c r="L11" s="81"/>
    </row>
    <row r="12" spans="1:16" ht="20.25" customHeight="1">
      <c r="A12" s="118" t="str">
        <f>'Totales y gasto'!$D$31</f>
        <v>Cantabria</v>
      </c>
      <c r="B12" s="117">
        <f>'Totales y gasto'!$E$31</f>
        <v>2253</v>
      </c>
      <c r="C12" s="12"/>
      <c r="D12" s="12"/>
      <c r="E12" s="12"/>
      <c r="F12" s="12"/>
      <c r="G12" s="12"/>
      <c r="I12" s="80"/>
      <c r="J12" s="81"/>
      <c r="K12" s="81"/>
      <c r="L12" s="81"/>
    </row>
    <row r="13" spans="1:16" ht="20.25" customHeight="1">
      <c r="A13" s="118" t="str">
        <f>'Totales y gasto'!$D$32</f>
        <v>Castilla y León</v>
      </c>
      <c r="B13" s="117">
        <f>'Totales y gasto'!$E$32</f>
        <v>9690</v>
      </c>
      <c r="C13" s="12"/>
      <c r="D13" s="12"/>
      <c r="E13" s="12"/>
      <c r="F13" s="12"/>
      <c r="G13" s="12"/>
      <c r="I13" s="80"/>
      <c r="J13" s="81"/>
      <c r="K13" s="81"/>
      <c r="L13" s="81"/>
    </row>
    <row r="14" spans="1:16" ht="20.25" customHeight="1">
      <c r="A14" s="118" t="str">
        <f>'Totales y gasto'!$D$42</f>
        <v>Castilla-La Mancha</v>
      </c>
      <c r="B14" s="117">
        <f>'Totales y gasto'!$E$42</f>
        <v>9971</v>
      </c>
      <c r="C14" s="12"/>
      <c r="D14" s="12"/>
      <c r="E14" s="12"/>
      <c r="F14" s="12"/>
      <c r="G14" s="12"/>
      <c r="I14" s="80"/>
      <c r="J14" s="81"/>
      <c r="K14" s="81"/>
      <c r="L14" s="81"/>
    </row>
    <row r="15" spans="1:16" ht="20.25" customHeight="1">
      <c r="A15" s="118" t="str">
        <f>'Totales y gasto'!$D$48</f>
        <v>Cataluña</v>
      </c>
      <c r="B15" s="117">
        <f>'Totales y gasto'!$E$48</f>
        <v>42073</v>
      </c>
      <c r="C15" s="12"/>
      <c r="D15" s="12"/>
      <c r="E15" s="12"/>
      <c r="F15" s="12"/>
      <c r="G15" s="12"/>
      <c r="I15" s="80"/>
      <c r="J15" s="81"/>
      <c r="K15" s="81"/>
      <c r="L15" s="81"/>
    </row>
    <row r="16" spans="1:16" ht="20.25" customHeight="1">
      <c r="A16" s="118" t="str">
        <f>'Totales y gasto'!$D$53</f>
        <v>Extremadura</v>
      </c>
      <c r="B16" s="117">
        <f>'Totales y gasto'!$E$53</f>
        <v>5242</v>
      </c>
      <c r="C16" s="12"/>
      <c r="D16" s="12"/>
      <c r="E16" s="12"/>
      <c r="F16" s="12"/>
      <c r="G16" s="12"/>
      <c r="I16" s="80"/>
      <c r="J16" s="81"/>
      <c r="K16" s="81"/>
      <c r="L16" s="81"/>
    </row>
    <row r="17" spans="1:12" ht="20.25" customHeight="1">
      <c r="A17" s="118" t="str">
        <f>'Totales y gasto'!$D$56</f>
        <v>Galicia</v>
      </c>
      <c r="B17" s="117">
        <f>'Totales y gasto'!$E$56</f>
        <v>10352</v>
      </c>
      <c r="C17" s="12"/>
      <c r="D17" s="12"/>
      <c r="E17" s="12"/>
      <c r="F17" s="12"/>
      <c r="G17" s="12"/>
      <c r="I17" s="80"/>
      <c r="J17" s="81"/>
      <c r="K17" s="81"/>
      <c r="L17" s="81"/>
    </row>
    <row r="18" spans="1:12" ht="20.25" customHeight="1">
      <c r="A18" s="118" t="str">
        <f>'Totales y gasto'!$D$61</f>
        <v>Madrid</v>
      </c>
      <c r="B18" s="117">
        <f>'Totales y gasto'!$E$61</f>
        <v>40987</v>
      </c>
      <c r="C18" s="12"/>
      <c r="D18" s="12"/>
      <c r="E18" s="12"/>
      <c r="F18" s="12"/>
      <c r="G18" s="12"/>
      <c r="I18" s="80"/>
      <c r="J18" s="81"/>
      <c r="K18" s="81"/>
      <c r="L18" s="81"/>
    </row>
    <row r="19" spans="1:12" ht="20.25" customHeight="1">
      <c r="A19" s="118" t="str">
        <f>'Totales y gasto'!$D$62</f>
        <v>Murcia</v>
      </c>
      <c r="B19" s="117">
        <f>'Totales y gasto'!$E$62</f>
        <v>9031</v>
      </c>
      <c r="C19" s="12"/>
      <c r="D19" s="12"/>
      <c r="E19" s="12"/>
      <c r="F19" s="12"/>
      <c r="G19" s="12"/>
      <c r="I19" s="80"/>
      <c r="J19" s="81"/>
      <c r="K19" s="81"/>
      <c r="L19" s="81"/>
    </row>
    <row r="20" spans="1:12" ht="20.25" customHeight="1">
      <c r="A20" s="118" t="str">
        <f>'Totales y gasto'!$D$63</f>
        <v>Navarra</v>
      </c>
      <c r="B20" s="117">
        <f>'Totales y gasto'!$E$63</f>
        <v>3417</v>
      </c>
      <c r="C20" s="12"/>
      <c r="D20" s="12"/>
      <c r="E20" s="12"/>
      <c r="F20" s="12"/>
      <c r="G20" s="12"/>
      <c r="I20" s="80"/>
      <c r="J20" s="81"/>
      <c r="K20" s="81"/>
      <c r="L20" s="81"/>
    </row>
    <row r="21" spans="1:12" ht="20.25" customHeight="1">
      <c r="A21" s="118" t="str">
        <f>'Totales y gasto'!$D$64</f>
        <v>La Rioja</v>
      </c>
      <c r="B21" s="117">
        <f>'Totales y gasto'!$E$64</f>
        <v>1577</v>
      </c>
      <c r="C21" s="12"/>
      <c r="D21" s="12"/>
      <c r="E21" s="12"/>
      <c r="F21" s="12"/>
      <c r="G21" s="12"/>
      <c r="I21" s="80"/>
      <c r="J21" s="81"/>
      <c r="K21" s="81"/>
      <c r="L21" s="81"/>
    </row>
    <row r="22" spans="1:12" ht="20.25" customHeight="1">
      <c r="A22" s="118" t="str">
        <f>'Totales y gasto'!$D$65</f>
        <v>Com. Valenciana</v>
      </c>
      <c r="B22" s="117">
        <f>'Totales y gasto'!$E$65</f>
        <v>23770</v>
      </c>
      <c r="C22" s="12"/>
      <c r="D22" s="12"/>
      <c r="E22" s="12"/>
      <c r="F22" s="12"/>
      <c r="G22" s="12"/>
      <c r="I22" s="80"/>
      <c r="J22" s="81"/>
      <c r="K22" s="81"/>
      <c r="L22" s="81"/>
    </row>
    <row r="23" spans="1:12" ht="20.25" customHeight="1">
      <c r="A23" s="118" t="str">
        <f>'Totales y gasto'!$D$69</f>
        <v>País Vasco</v>
      </c>
      <c r="B23" s="117">
        <f>'Totales y gasto'!$E$69</f>
        <v>10430</v>
      </c>
      <c r="C23" s="12"/>
      <c r="D23" s="12"/>
      <c r="E23" s="12"/>
      <c r="F23" s="12"/>
      <c r="G23" s="12"/>
      <c r="I23" s="80"/>
      <c r="J23" s="81"/>
      <c r="K23" s="81"/>
      <c r="L23" s="81"/>
    </row>
    <row r="24" spans="1:12" ht="20.25" customHeight="1">
      <c r="A24" s="118" t="str">
        <f>'Totales y gasto'!$D$73</f>
        <v>Ceuta</v>
      </c>
      <c r="B24" s="117">
        <f>'Totales y gasto'!$E$73</f>
        <v>275</v>
      </c>
      <c r="C24" s="12"/>
      <c r="D24" s="12"/>
      <c r="E24" s="12"/>
      <c r="F24" s="12"/>
      <c r="G24" s="12"/>
      <c r="I24" s="80"/>
      <c r="J24" s="81"/>
      <c r="K24" s="81"/>
      <c r="L24" s="81"/>
    </row>
    <row r="25" spans="1:12" ht="20.25" customHeight="1">
      <c r="A25" s="118" t="str">
        <f>'Totales y gasto'!$D$74</f>
        <v>Melilla</v>
      </c>
      <c r="B25" s="117">
        <f>'Totales y gasto'!$E$74</f>
        <v>431</v>
      </c>
      <c r="C25" s="12"/>
      <c r="D25" s="12"/>
      <c r="E25" s="12"/>
      <c r="F25" s="12"/>
      <c r="G25" s="12"/>
      <c r="I25" s="80"/>
      <c r="J25" s="81"/>
      <c r="K25" s="81"/>
      <c r="L25" s="81"/>
    </row>
    <row r="26" spans="1:12" ht="20.25" customHeight="1">
      <c r="A26" s="12"/>
      <c r="B26" s="12"/>
      <c r="C26" s="12"/>
      <c r="D26" s="12"/>
      <c r="E26" s="12"/>
      <c r="F26" s="12"/>
      <c r="G26" s="12"/>
      <c r="I26" s="82"/>
      <c r="J26" s="83"/>
      <c r="K26" s="83"/>
      <c r="L26" s="83"/>
    </row>
    <row r="27" spans="1:12" ht="20.25" customHeight="1">
      <c r="A27" s="12"/>
      <c r="B27" s="117">
        <f>'Totales y gasto'!$E$75</f>
        <v>236112</v>
      </c>
      <c r="C27" s="12"/>
      <c r="D27" s="12"/>
      <c r="E27" s="12"/>
      <c r="F27" s="12"/>
      <c r="G27" s="12"/>
    </row>
    <row r="28" spans="1:12" ht="20.25" customHeight="1">
      <c r="A28" s="12"/>
      <c r="B28" s="12"/>
      <c r="C28" s="12"/>
      <c r="D28" s="12"/>
      <c r="E28" s="12"/>
      <c r="F28" s="12"/>
      <c r="G28" s="12"/>
      <c r="J28" s="71"/>
      <c r="K28" s="71"/>
      <c r="L28" s="71"/>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86" customFormat="1" ht="21.75" customHeight="1">
      <c r="A36" s="13"/>
      <c r="B36" s="84" t="s">
        <v>8</v>
      </c>
      <c r="C36" s="85">
        <f>B27</f>
        <v>236112</v>
      </c>
      <c r="D36" s="12"/>
      <c r="E36" s="13"/>
      <c r="F36" s="12"/>
      <c r="G36" s="13"/>
    </row>
    <row r="37" spans="1:16" ht="19.7" customHeight="1">
      <c r="D37" s="46"/>
      <c r="E37" s="46"/>
      <c r="F37" s="47"/>
      <c r="G37" s="48"/>
    </row>
    <row r="38" spans="1:16" s="73" customFormat="1" ht="19.7" customHeight="1">
      <c r="A38" s="16" t="s">
        <v>9</v>
      </c>
      <c r="B38" s="16"/>
      <c r="C38" s="16"/>
      <c r="D38" s="87"/>
      <c r="E38" s="87"/>
      <c r="F38" s="88"/>
      <c r="G38" s="89"/>
    </row>
    <row r="39" spans="1:16" s="73" customFormat="1" ht="19.7" customHeight="1">
      <c r="A39" s="178" t="s">
        <v>10</v>
      </c>
      <c r="B39" s="178"/>
      <c r="C39" s="178"/>
      <c r="D39" s="178"/>
      <c r="E39" s="178"/>
      <c r="F39" s="178"/>
      <c r="G39" s="178"/>
      <c r="H39" s="178"/>
      <c r="I39" s="178"/>
      <c r="J39" s="178"/>
      <c r="K39" s="178"/>
      <c r="L39" s="178"/>
      <c r="M39" s="178"/>
      <c r="N39" s="178"/>
      <c r="O39" s="178"/>
      <c r="P39" s="178"/>
    </row>
    <row r="40" spans="1:16" s="73" customFormat="1" ht="19.7" customHeight="1">
      <c r="A40" s="178"/>
      <c r="B40" s="178"/>
      <c r="C40" s="178"/>
      <c r="D40" s="178"/>
      <c r="E40" s="178"/>
      <c r="F40" s="178"/>
      <c r="G40" s="178"/>
      <c r="H40" s="178"/>
      <c r="I40" s="178"/>
      <c r="J40" s="178"/>
      <c r="K40" s="178"/>
      <c r="L40" s="178"/>
      <c r="M40" s="178"/>
      <c r="N40" s="178"/>
      <c r="O40" s="178"/>
      <c r="P40" s="178"/>
    </row>
    <row r="41" spans="1:16" s="73" customFormat="1" ht="15">
      <c r="A41" s="16"/>
      <c r="B41" s="16"/>
      <c r="C41" s="16"/>
      <c r="D41" s="16"/>
      <c r="E41" s="16"/>
      <c r="F41" s="16"/>
      <c r="G41" s="16"/>
    </row>
    <row r="42" spans="1:16" ht="19.7" customHeight="1">
      <c r="A42" s="179"/>
      <c r="B42" s="179"/>
      <c r="C42" s="179"/>
      <c r="D42" s="179"/>
      <c r="E42" s="179"/>
      <c r="F42" s="179"/>
      <c r="G42" s="50"/>
    </row>
    <row r="43" spans="1:16" ht="19.7" customHeight="1">
      <c r="A43" s="179"/>
      <c r="B43" s="179"/>
      <c r="C43" s="179"/>
      <c r="D43" s="179"/>
      <c r="E43" s="179"/>
      <c r="F43" s="179"/>
      <c r="G43" s="50"/>
    </row>
    <row r="159" spans="3:3" ht="42">
      <c r="C159" s="90"/>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A90"/>
  <sheetViews>
    <sheetView showGridLines="0" showRowColHeaders="0" topLeftCell="A4" zoomScale="90" zoomScaleNormal="90" workbookViewId="0">
      <pane ySplit="7" topLeftCell="A11" activePane="bottomLeft" state="frozen"/>
      <selection activeCell="C25" sqref="C25"/>
      <selection pane="bottomLeft" activeCell="Q70" sqref="Q70"/>
    </sheetView>
  </sheetViews>
  <sheetFormatPr baseColWidth="10" defaultColWidth="11.42578125" defaultRowHeight="12.75"/>
  <cols>
    <col min="1" max="1" width="16.5703125" style="14" hidden="1" customWidth="1"/>
    <col min="2" max="2" width="1.5703125" style="14" customWidth="1"/>
    <col min="3" max="3" width="7.28515625" style="14" customWidth="1"/>
    <col min="4" max="4" width="25.5703125" style="14" customWidth="1"/>
    <col min="5" max="6" width="12.140625" style="14" customWidth="1"/>
    <col min="7" max="7" width="12.42578125" style="14" customWidth="1"/>
    <col min="8" max="8" width="13" style="14" customWidth="1"/>
    <col min="9" max="9" width="12.42578125" style="14" customWidth="1"/>
    <col min="10" max="10" width="10.42578125" style="14" customWidth="1"/>
    <col min="11" max="11" width="12.140625" style="14" customWidth="1"/>
    <col min="12" max="12" width="10.42578125" style="14" customWidth="1"/>
    <col min="13" max="13" width="14" style="14" customWidth="1"/>
    <col min="14" max="15" width="11.42578125" style="14"/>
    <col min="16" max="16" width="14" style="14" customWidth="1"/>
    <col min="17" max="16384" width="11.42578125" style="14"/>
  </cols>
  <sheetData>
    <row r="1" spans="1:27" ht="15.75" hidden="1" customHeight="1"/>
    <row r="2" spans="1:27" ht="15.75" hidden="1" customHeight="1"/>
    <row r="3" spans="1:27" hidden="1"/>
    <row r="4" spans="1:27" s="58" customFormat="1" ht="18.95" customHeight="1">
      <c r="D4" s="184" t="s">
        <v>12</v>
      </c>
      <c r="E4" s="185"/>
      <c r="F4" s="185"/>
      <c r="G4" s="185"/>
      <c r="H4" s="185"/>
      <c r="I4" s="185"/>
      <c r="J4" s="185"/>
      <c r="K4" s="185"/>
      <c r="L4" s="185"/>
      <c r="M4" s="185"/>
      <c r="N4" s="185"/>
      <c r="O4" s="59"/>
    </row>
    <row r="5" spans="1:27" s="58" customFormat="1" ht="19.7" customHeight="1">
      <c r="D5" s="186" t="s">
        <v>13</v>
      </c>
      <c r="E5" s="185"/>
      <c r="F5" s="185"/>
      <c r="G5" s="185"/>
      <c r="H5" s="185"/>
      <c r="I5" s="185"/>
      <c r="J5" s="185"/>
      <c r="K5" s="185"/>
      <c r="L5" s="185"/>
      <c r="M5" s="185"/>
      <c r="N5" s="185"/>
      <c r="O5" s="60"/>
    </row>
    <row r="6" spans="1:27" s="58" customFormat="1" ht="18.75">
      <c r="D6" s="186" t="s">
        <v>14</v>
      </c>
      <c r="E6" s="187"/>
      <c r="F6" s="187"/>
      <c r="G6" s="187"/>
      <c r="H6" s="187"/>
      <c r="I6" s="187"/>
      <c r="J6" s="187"/>
      <c r="K6" s="187"/>
      <c r="L6" s="187"/>
      <c r="M6" s="187"/>
      <c r="N6" s="187"/>
      <c r="O6" s="59"/>
    </row>
    <row r="7" spans="1:27" s="61" customFormat="1" ht="18.600000000000001" customHeight="1">
      <c r="D7" s="188" t="s">
        <v>123</v>
      </c>
      <c r="E7" s="173"/>
      <c r="F7" s="173"/>
      <c r="G7" s="173"/>
      <c r="H7" s="173"/>
      <c r="I7" s="173"/>
      <c r="J7" s="173"/>
      <c r="K7" s="173"/>
      <c r="L7" s="173"/>
      <c r="M7" s="173"/>
      <c r="N7" s="173"/>
      <c r="O7" s="62"/>
    </row>
    <row r="8" spans="1:27" s="61" customFormat="1" ht="4.7" customHeight="1">
      <c r="E8" s="63"/>
      <c r="F8" s="63"/>
      <c r="G8" s="63"/>
      <c r="H8" s="63"/>
      <c r="I8" s="63"/>
      <c r="J8" s="63"/>
      <c r="K8" s="63"/>
      <c r="L8" s="63"/>
    </row>
    <row r="9" spans="1:27" s="64" customFormat="1" ht="17.850000000000001" customHeight="1">
      <c r="C9" s="169" t="s">
        <v>103</v>
      </c>
      <c r="D9" s="191" t="s">
        <v>120</v>
      </c>
      <c r="E9" s="177" t="s">
        <v>15</v>
      </c>
      <c r="F9" s="189"/>
      <c r="G9" s="189"/>
      <c r="H9" s="189"/>
      <c r="I9" s="177" t="s">
        <v>16</v>
      </c>
      <c r="J9" s="189"/>
      <c r="K9" s="189"/>
      <c r="L9" s="189"/>
      <c r="M9" s="190" t="s">
        <v>17</v>
      </c>
      <c r="N9" s="169"/>
    </row>
    <row r="10" spans="1:27" s="65" customFormat="1" ht="40.9" customHeight="1">
      <c r="C10" s="169"/>
      <c r="D10" s="192"/>
      <c r="E10" s="139" t="s">
        <v>18</v>
      </c>
      <c r="F10" s="139" t="s">
        <v>19</v>
      </c>
      <c r="G10" s="139" t="s">
        <v>20</v>
      </c>
      <c r="H10" s="139" t="s">
        <v>19</v>
      </c>
      <c r="I10" s="139" t="s">
        <v>18</v>
      </c>
      <c r="J10" s="139" t="s">
        <v>19</v>
      </c>
      <c r="K10" s="139" t="s">
        <v>20</v>
      </c>
      <c r="L10" s="139" t="s">
        <v>19</v>
      </c>
      <c r="M10" s="140" t="s">
        <v>21</v>
      </c>
      <c r="N10" s="140" t="s">
        <v>19</v>
      </c>
    </row>
    <row r="11" spans="1:27" s="28" customFormat="1" ht="15.75" customHeight="1">
      <c r="A11" s="65"/>
      <c r="B11" s="65"/>
      <c r="C11" s="120"/>
      <c r="D11" s="141" t="s">
        <v>22</v>
      </c>
      <c r="E11" s="121">
        <v>20977</v>
      </c>
      <c r="F11" s="142">
        <v>111.29646755970825</v>
      </c>
      <c r="G11" s="121">
        <v>0</v>
      </c>
      <c r="H11" s="142"/>
      <c r="I11" s="121">
        <v>36</v>
      </c>
      <c r="J11" s="142">
        <v>42.777777777777779</v>
      </c>
      <c r="K11" s="121">
        <v>0</v>
      </c>
      <c r="L11" s="142"/>
      <c r="M11" s="121">
        <v>0</v>
      </c>
      <c r="N11" s="142"/>
      <c r="O11" s="40"/>
      <c r="P11" s="66"/>
      <c r="Q11" s="37"/>
      <c r="R11" s="37"/>
      <c r="S11" s="37"/>
      <c r="T11" s="37"/>
    </row>
    <row r="12" spans="1:27" ht="15.75">
      <c r="A12" s="65"/>
      <c r="B12" s="65"/>
      <c r="C12" s="123">
        <v>4</v>
      </c>
      <c r="D12" s="143" t="s">
        <v>23</v>
      </c>
      <c r="E12" s="144">
        <v>2110</v>
      </c>
      <c r="F12" s="145">
        <v>111.41895734597156</v>
      </c>
      <c r="G12" s="144">
        <v>0</v>
      </c>
      <c r="H12" s="145"/>
      <c r="I12" s="144">
        <v>7</v>
      </c>
      <c r="J12" s="145">
        <v>44</v>
      </c>
      <c r="K12" s="144">
        <v>0</v>
      </c>
      <c r="L12" s="145"/>
      <c r="M12" s="144">
        <v>0</v>
      </c>
      <c r="N12" s="145"/>
      <c r="O12" s="51"/>
      <c r="P12" s="56"/>
      <c r="Q12" s="37"/>
      <c r="R12" s="37"/>
      <c r="S12" s="37"/>
      <c r="T12" s="37"/>
    </row>
    <row r="13" spans="1:27" ht="15.75">
      <c r="A13" s="65"/>
      <c r="B13" s="65"/>
      <c r="C13" s="123">
        <v>11</v>
      </c>
      <c r="D13" s="143" t="s">
        <v>24</v>
      </c>
      <c r="E13" s="144">
        <v>2447</v>
      </c>
      <c r="F13" s="145">
        <v>111.30363710666121</v>
      </c>
      <c r="G13" s="144">
        <v>0</v>
      </c>
      <c r="H13" s="145"/>
      <c r="I13" s="144">
        <v>6</v>
      </c>
      <c r="J13" s="145">
        <v>42</v>
      </c>
      <c r="K13" s="144">
        <v>0</v>
      </c>
      <c r="L13" s="145"/>
      <c r="M13" s="144">
        <v>0</v>
      </c>
      <c r="N13" s="145"/>
      <c r="O13" s="51"/>
      <c r="P13" s="56"/>
      <c r="Q13" s="106"/>
      <c r="R13" s="106"/>
      <c r="S13" s="106"/>
      <c r="T13" s="106"/>
      <c r="U13" s="105"/>
      <c r="V13" s="105"/>
      <c r="W13" s="105"/>
      <c r="X13" s="105"/>
      <c r="Y13" s="105"/>
      <c r="Z13" s="105"/>
      <c r="AA13" s="105"/>
    </row>
    <row r="14" spans="1:27" ht="15.75">
      <c r="A14" s="65"/>
      <c r="B14" s="65"/>
      <c r="C14" s="123">
        <v>14</v>
      </c>
      <c r="D14" s="143" t="s">
        <v>25</v>
      </c>
      <c r="E14" s="144">
        <v>2017</v>
      </c>
      <c r="F14" s="145">
        <v>110.8854734754586</v>
      </c>
      <c r="G14" s="144">
        <v>0</v>
      </c>
      <c r="H14" s="145"/>
      <c r="I14" s="144">
        <v>3</v>
      </c>
      <c r="J14" s="145">
        <v>42</v>
      </c>
      <c r="K14" s="144">
        <v>0</v>
      </c>
      <c r="L14" s="145"/>
      <c r="M14" s="144">
        <v>0</v>
      </c>
      <c r="N14" s="145"/>
      <c r="O14" s="51"/>
      <c r="P14" s="56"/>
      <c r="Q14" s="107"/>
      <c r="R14" s="108"/>
      <c r="S14" s="107"/>
      <c r="T14" s="108"/>
      <c r="U14" s="107"/>
      <c r="V14" s="108"/>
      <c r="W14" s="107"/>
      <c r="X14" s="108"/>
      <c r="Y14" s="107"/>
      <c r="Z14" s="108"/>
      <c r="AA14" s="105"/>
    </row>
    <row r="15" spans="1:27" ht="15.75">
      <c r="A15" s="65"/>
      <c r="B15" s="65"/>
      <c r="C15" s="123">
        <v>18</v>
      </c>
      <c r="D15" s="143" t="s">
        <v>26</v>
      </c>
      <c r="E15" s="144">
        <v>2266</v>
      </c>
      <c r="F15" s="145">
        <v>111.62003530450133</v>
      </c>
      <c r="G15" s="144">
        <v>0</v>
      </c>
      <c r="H15" s="145"/>
      <c r="I15" s="144">
        <v>7</v>
      </c>
      <c r="J15" s="145">
        <v>42</v>
      </c>
      <c r="K15" s="144">
        <v>0</v>
      </c>
      <c r="L15" s="145"/>
      <c r="M15" s="144">
        <v>0</v>
      </c>
      <c r="N15" s="145"/>
      <c r="O15" s="51"/>
      <c r="P15" s="56"/>
      <c r="Q15" s="109"/>
      <c r="R15" s="110"/>
      <c r="S15" s="109"/>
      <c r="T15" s="110"/>
      <c r="U15" s="109"/>
      <c r="V15" s="110"/>
      <c r="W15" s="109"/>
      <c r="X15" s="110"/>
      <c r="Y15" s="109"/>
      <c r="Z15" s="110"/>
      <c r="AA15" s="105"/>
    </row>
    <row r="16" spans="1:27" ht="15.75">
      <c r="A16" s="65"/>
      <c r="B16" s="65"/>
      <c r="C16" s="123">
        <v>21</v>
      </c>
      <c r="D16" s="143" t="s">
        <v>27</v>
      </c>
      <c r="E16" s="144">
        <v>1507</v>
      </c>
      <c r="F16" s="145">
        <v>111.48573324485733</v>
      </c>
      <c r="G16" s="144">
        <v>0</v>
      </c>
      <c r="H16" s="145"/>
      <c r="I16" s="144">
        <v>0</v>
      </c>
      <c r="J16" s="145"/>
      <c r="K16" s="144">
        <v>0</v>
      </c>
      <c r="L16" s="145"/>
      <c r="M16" s="144">
        <v>0</v>
      </c>
      <c r="N16" s="145"/>
      <c r="O16" s="51"/>
      <c r="P16" s="56"/>
      <c r="Q16" s="109"/>
      <c r="R16" s="110"/>
      <c r="S16" s="109"/>
      <c r="T16" s="110"/>
      <c r="U16" s="109"/>
      <c r="V16" s="110"/>
      <c r="W16" s="109"/>
      <c r="X16" s="110"/>
      <c r="Y16" s="109"/>
      <c r="Z16" s="110"/>
      <c r="AA16" s="105"/>
    </row>
    <row r="17" spans="1:27" ht="15.75">
      <c r="A17" s="65"/>
      <c r="B17" s="65"/>
      <c r="C17" s="123">
        <v>23</v>
      </c>
      <c r="D17" s="143" t="s">
        <v>28</v>
      </c>
      <c r="E17" s="144">
        <v>1524</v>
      </c>
      <c r="F17" s="145">
        <v>110.65944881889764</v>
      </c>
      <c r="G17" s="144">
        <v>0</v>
      </c>
      <c r="H17" s="145"/>
      <c r="I17" s="144">
        <v>3</v>
      </c>
      <c r="J17" s="145">
        <v>42</v>
      </c>
      <c r="K17" s="144">
        <v>0</v>
      </c>
      <c r="L17" s="145"/>
      <c r="M17" s="144">
        <v>0</v>
      </c>
      <c r="N17" s="145"/>
      <c r="O17" s="51"/>
      <c r="P17" s="56"/>
      <c r="Q17" s="109"/>
      <c r="R17" s="110"/>
      <c r="S17" s="109"/>
      <c r="T17" s="110"/>
      <c r="U17" s="109"/>
      <c r="V17" s="110"/>
      <c r="W17" s="109"/>
      <c r="X17" s="110"/>
      <c r="Y17" s="109"/>
      <c r="Z17" s="110"/>
      <c r="AA17" s="105"/>
    </row>
    <row r="18" spans="1:27" ht="15.75">
      <c r="A18" s="65"/>
      <c r="B18" s="65"/>
      <c r="C18" s="123">
        <v>29</v>
      </c>
      <c r="D18" s="143" t="s">
        <v>29</v>
      </c>
      <c r="E18" s="144">
        <v>3868</v>
      </c>
      <c r="F18" s="145">
        <v>111.11918304033092</v>
      </c>
      <c r="G18" s="144">
        <v>0</v>
      </c>
      <c r="H18" s="145"/>
      <c r="I18" s="144">
        <v>4</v>
      </c>
      <c r="J18" s="145">
        <v>42</v>
      </c>
      <c r="K18" s="144">
        <v>0</v>
      </c>
      <c r="L18" s="145"/>
      <c r="M18" s="144">
        <v>0</v>
      </c>
      <c r="N18" s="145"/>
      <c r="O18" s="51"/>
      <c r="P18" s="56"/>
      <c r="Q18" s="109"/>
      <c r="R18" s="110"/>
      <c r="S18" s="109"/>
      <c r="T18" s="110"/>
      <c r="U18" s="109"/>
      <c r="V18" s="110"/>
      <c r="W18" s="109"/>
      <c r="X18" s="110"/>
      <c r="Y18" s="109"/>
      <c r="Z18" s="110"/>
      <c r="AA18" s="105"/>
    </row>
    <row r="19" spans="1:27" ht="15.75">
      <c r="A19" s="65"/>
      <c r="B19" s="65"/>
      <c r="C19" s="123">
        <v>41</v>
      </c>
      <c r="D19" s="143" t="s">
        <v>30</v>
      </c>
      <c r="E19" s="144">
        <v>5238</v>
      </c>
      <c r="F19" s="145">
        <v>111.52386407025583</v>
      </c>
      <c r="G19" s="144">
        <v>0</v>
      </c>
      <c r="H19" s="145"/>
      <c r="I19" s="144">
        <v>6</v>
      </c>
      <c r="J19" s="145">
        <v>44.333333333333336</v>
      </c>
      <c r="K19" s="144">
        <v>0</v>
      </c>
      <c r="L19" s="145"/>
      <c r="M19" s="144">
        <v>0</v>
      </c>
      <c r="N19" s="145"/>
      <c r="O19" s="51"/>
      <c r="P19" s="56"/>
      <c r="Q19" s="109"/>
      <c r="R19" s="110"/>
      <c r="S19" s="109"/>
      <c r="T19" s="110"/>
      <c r="U19" s="109"/>
      <c r="V19" s="110"/>
      <c r="W19" s="109"/>
      <c r="X19" s="110"/>
      <c r="Y19" s="109"/>
      <c r="Z19" s="110"/>
      <c r="AA19" s="105"/>
    </row>
    <row r="20" spans="1:27" s="28" customFormat="1" ht="15.75">
      <c r="A20" s="65"/>
      <c r="B20" s="65"/>
      <c r="C20" s="127"/>
      <c r="D20" s="141" t="s">
        <v>31</v>
      </c>
      <c r="E20" s="121">
        <v>3206</v>
      </c>
      <c r="F20" s="142">
        <v>108.43262632563943</v>
      </c>
      <c r="G20" s="121">
        <v>0</v>
      </c>
      <c r="H20" s="142"/>
      <c r="I20" s="121">
        <v>1</v>
      </c>
      <c r="J20" s="142">
        <v>42</v>
      </c>
      <c r="K20" s="121">
        <v>0</v>
      </c>
      <c r="L20" s="142"/>
      <c r="M20" s="121">
        <v>0</v>
      </c>
      <c r="N20" s="142"/>
      <c r="O20" s="40"/>
      <c r="P20" s="66"/>
      <c r="Q20" s="109"/>
      <c r="R20" s="110"/>
      <c r="S20" s="109"/>
      <c r="T20" s="110"/>
      <c r="U20" s="109"/>
      <c r="V20" s="110"/>
      <c r="W20" s="109"/>
      <c r="X20" s="110"/>
      <c r="Y20" s="109"/>
      <c r="Z20" s="110"/>
      <c r="AA20" s="111"/>
    </row>
    <row r="21" spans="1:27" ht="15.75">
      <c r="A21" s="65"/>
      <c r="B21" s="65"/>
      <c r="C21" s="128">
        <v>22</v>
      </c>
      <c r="D21" s="143" t="s">
        <v>32</v>
      </c>
      <c r="E21" s="144">
        <v>525</v>
      </c>
      <c r="F21" s="145">
        <v>107.16380952380952</v>
      </c>
      <c r="G21" s="144">
        <v>0</v>
      </c>
      <c r="H21" s="145"/>
      <c r="I21" s="144">
        <v>0</v>
      </c>
      <c r="J21" s="145"/>
      <c r="K21" s="144">
        <v>0</v>
      </c>
      <c r="L21" s="145"/>
      <c r="M21" s="144">
        <v>0</v>
      </c>
      <c r="N21" s="145"/>
      <c r="O21" s="51"/>
      <c r="P21" s="56"/>
      <c r="Q21" s="109"/>
      <c r="R21" s="110"/>
      <c r="S21" s="109"/>
      <c r="T21" s="110"/>
      <c r="U21" s="109"/>
      <c r="V21" s="110"/>
      <c r="W21" s="109"/>
      <c r="X21" s="110"/>
      <c r="Y21" s="109"/>
      <c r="Z21" s="110"/>
      <c r="AA21" s="105"/>
    </row>
    <row r="22" spans="1:27" ht="15.75">
      <c r="A22" s="65"/>
      <c r="B22" s="65"/>
      <c r="C22" s="128">
        <v>44</v>
      </c>
      <c r="D22" s="143" t="s">
        <v>33</v>
      </c>
      <c r="E22" s="144">
        <v>351</v>
      </c>
      <c r="F22" s="145">
        <v>106.92877492877493</v>
      </c>
      <c r="G22" s="144">
        <v>0</v>
      </c>
      <c r="H22" s="145"/>
      <c r="I22" s="144">
        <v>0</v>
      </c>
      <c r="J22" s="145"/>
      <c r="K22" s="144">
        <v>0</v>
      </c>
      <c r="L22" s="145"/>
      <c r="M22" s="144">
        <v>0</v>
      </c>
      <c r="N22" s="145"/>
      <c r="O22" s="51"/>
      <c r="P22" s="56"/>
      <c r="Q22" s="109"/>
      <c r="R22" s="110"/>
      <c r="S22" s="109"/>
      <c r="T22" s="110"/>
      <c r="U22" s="109"/>
      <c r="V22" s="110"/>
      <c r="W22" s="109"/>
      <c r="X22" s="110"/>
      <c r="Y22" s="109"/>
      <c r="Z22" s="110"/>
      <c r="AA22" s="105"/>
    </row>
    <row r="23" spans="1:27" ht="15.75">
      <c r="A23" s="65"/>
      <c r="B23" s="65"/>
      <c r="C23" s="128">
        <v>50</v>
      </c>
      <c r="D23" s="143" t="s">
        <v>34</v>
      </c>
      <c r="E23" s="144">
        <v>2330</v>
      </c>
      <c r="F23" s="145">
        <v>108.9450643776824</v>
      </c>
      <c r="G23" s="144">
        <v>0</v>
      </c>
      <c r="H23" s="145"/>
      <c r="I23" s="144">
        <v>1</v>
      </c>
      <c r="J23" s="145">
        <v>42</v>
      </c>
      <c r="K23" s="144">
        <v>0</v>
      </c>
      <c r="L23" s="145"/>
      <c r="M23" s="144">
        <v>0</v>
      </c>
      <c r="N23" s="145"/>
      <c r="O23" s="51"/>
      <c r="P23" s="56"/>
      <c r="Q23" s="107"/>
      <c r="R23" s="108"/>
      <c r="S23" s="107"/>
      <c r="T23" s="108"/>
      <c r="U23" s="107"/>
      <c r="V23" s="108"/>
      <c r="W23" s="107"/>
      <c r="X23" s="108"/>
      <c r="Y23" s="107"/>
      <c r="Z23" s="108"/>
      <c r="AA23" s="105"/>
    </row>
    <row r="24" spans="1:27" s="28" customFormat="1" ht="15.75">
      <c r="A24" s="65"/>
      <c r="B24" s="65"/>
      <c r="C24" s="127">
        <v>33</v>
      </c>
      <c r="D24" s="141" t="s">
        <v>35</v>
      </c>
      <c r="E24" s="121">
        <v>1730</v>
      </c>
      <c r="F24" s="142">
        <v>109.39132947976879</v>
      </c>
      <c r="G24" s="121">
        <v>0</v>
      </c>
      <c r="H24" s="142"/>
      <c r="I24" s="121">
        <v>0</v>
      </c>
      <c r="J24" s="142"/>
      <c r="K24" s="121">
        <v>0</v>
      </c>
      <c r="L24" s="142"/>
      <c r="M24" s="121">
        <v>0</v>
      </c>
      <c r="N24" s="142"/>
      <c r="O24" s="40"/>
      <c r="P24" s="66"/>
      <c r="Q24" s="109"/>
      <c r="R24" s="110"/>
      <c r="S24" s="109"/>
      <c r="T24" s="110"/>
      <c r="U24" s="109"/>
      <c r="V24" s="110"/>
      <c r="W24" s="109"/>
      <c r="X24" s="110"/>
      <c r="Y24" s="109"/>
      <c r="Z24" s="110"/>
      <c r="AA24" s="111"/>
    </row>
    <row r="25" spans="1:27" s="28" customFormat="1" ht="15.75">
      <c r="A25" s="65"/>
      <c r="B25" s="65"/>
      <c r="C25" s="127">
        <v>7</v>
      </c>
      <c r="D25" s="141" t="s">
        <v>36</v>
      </c>
      <c r="E25" s="121">
        <v>3179</v>
      </c>
      <c r="F25" s="142">
        <v>107.71311733249449</v>
      </c>
      <c r="G25" s="121">
        <v>0</v>
      </c>
      <c r="H25" s="142"/>
      <c r="I25" s="121">
        <v>5</v>
      </c>
      <c r="J25" s="142">
        <v>47.6</v>
      </c>
      <c r="K25" s="121">
        <v>0</v>
      </c>
      <c r="L25" s="142"/>
      <c r="M25" s="121">
        <v>0</v>
      </c>
      <c r="N25" s="142"/>
      <c r="O25" s="40"/>
      <c r="P25" s="66"/>
      <c r="Q25" s="109"/>
      <c r="R25" s="110"/>
      <c r="S25" s="109"/>
      <c r="T25" s="110"/>
      <c r="U25" s="109"/>
      <c r="V25" s="110"/>
      <c r="W25" s="109"/>
      <c r="X25" s="110"/>
      <c r="Y25" s="109"/>
      <c r="Z25" s="110"/>
      <c r="AA25" s="111"/>
    </row>
    <row r="26" spans="1:27" s="28" customFormat="1" ht="15.75">
      <c r="A26" s="65"/>
      <c r="B26" s="65"/>
      <c r="C26" s="127"/>
      <c r="D26" s="141" t="s">
        <v>37</v>
      </c>
      <c r="E26" s="121">
        <v>4034</v>
      </c>
      <c r="F26" s="142">
        <v>111.27466534457115</v>
      </c>
      <c r="G26" s="121">
        <v>1</v>
      </c>
      <c r="H26" s="142">
        <v>98</v>
      </c>
      <c r="I26" s="121">
        <v>8</v>
      </c>
      <c r="J26" s="142">
        <v>42</v>
      </c>
      <c r="K26" s="121">
        <v>0</v>
      </c>
      <c r="L26" s="142"/>
      <c r="M26" s="121">
        <v>1</v>
      </c>
      <c r="N26" s="142">
        <v>14</v>
      </c>
      <c r="O26" s="40"/>
      <c r="P26" s="66"/>
      <c r="Q26" s="109"/>
      <c r="R26" s="110"/>
      <c r="S26" s="109"/>
      <c r="T26" s="110"/>
      <c r="U26" s="109"/>
      <c r="V26" s="110"/>
      <c r="W26" s="109"/>
      <c r="X26" s="110"/>
      <c r="Y26" s="109"/>
      <c r="Z26" s="110"/>
      <c r="AA26" s="111"/>
    </row>
    <row r="27" spans="1:27" ht="15.75">
      <c r="A27" s="65"/>
      <c r="B27" s="65"/>
      <c r="C27" s="128">
        <v>35</v>
      </c>
      <c r="D27" s="143" t="s">
        <v>38</v>
      </c>
      <c r="E27" s="144">
        <v>2183</v>
      </c>
      <c r="F27" s="145">
        <v>110.93357764544206</v>
      </c>
      <c r="G27" s="144">
        <v>1</v>
      </c>
      <c r="H27" s="145">
        <v>98</v>
      </c>
      <c r="I27" s="144">
        <v>7</v>
      </c>
      <c r="J27" s="145">
        <v>42</v>
      </c>
      <c r="K27" s="144">
        <v>0</v>
      </c>
      <c r="L27" s="145"/>
      <c r="M27" s="144">
        <v>1</v>
      </c>
      <c r="N27" s="145">
        <v>14</v>
      </c>
      <c r="O27" s="51"/>
      <c r="P27" s="56"/>
      <c r="Q27" s="107"/>
      <c r="R27" s="108"/>
      <c r="S27" s="107"/>
      <c r="T27" s="108"/>
      <c r="U27" s="107"/>
      <c r="V27" s="108"/>
      <c r="W27" s="107"/>
      <c r="X27" s="108"/>
      <c r="Y27" s="107"/>
      <c r="Z27" s="108"/>
      <c r="AA27" s="105"/>
    </row>
    <row r="28" spans="1:27" ht="15.75">
      <c r="A28" s="65"/>
      <c r="B28" s="65"/>
      <c r="C28" s="128">
        <v>38</v>
      </c>
      <c r="D28" s="143" t="s">
        <v>39</v>
      </c>
      <c r="E28" s="144">
        <v>1851</v>
      </c>
      <c r="F28" s="145">
        <v>111.67693138843867</v>
      </c>
      <c r="G28" s="144">
        <v>0</v>
      </c>
      <c r="H28" s="145"/>
      <c r="I28" s="144">
        <v>1</v>
      </c>
      <c r="J28" s="145">
        <v>42</v>
      </c>
      <c r="K28" s="144">
        <v>0</v>
      </c>
      <c r="L28" s="145"/>
      <c r="M28" s="144">
        <v>0</v>
      </c>
      <c r="N28" s="145"/>
      <c r="O28" s="51"/>
      <c r="P28" s="56"/>
      <c r="Q28" s="107"/>
      <c r="R28" s="108"/>
      <c r="S28" s="107"/>
      <c r="T28" s="108"/>
      <c r="U28" s="107"/>
      <c r="V28" s="108"/>
      <c r="W28" s="107"/>
      <c r="X28" s="108"/>
      <c r="Y28" s="107"/>
      <c r="Z28" s="108"/>
      <c r="AA28" s="105"/>
    </row>
    <row r="29" spans="1:27" s="28" customFormat="1" ht="15.75">
      <c r="A29" s="65"/>
      <c r="B29" s="65"/>
      <c r="C29" s="127">
        <v>39</v>
      </c>
      <c r="D29" s="141" t="s">
        <v>40</v>
      </c>
      <c r="E29" s="121">
        <v>1161</v>
      </c>
      <c r="F29" s="142">
        <v>107.8931955211025</v>
      </c>
      <c r="G29" s="121">
        <v>1</v>
      </c>
      <c r="H29" s="142">
        <v>84</v>
      </c>
      <c r="I29" s="121">
        <v>0</v>
      </c>
      <c r="J29" s="142"/>
      <c r="K29" s="121">
        <v>0</v>
      </c>
      <c r="L29" s="142"/>
      <c r="M29" s="121">
        <v>1</v>
      </c>
      <c r="N29" s="142">
        <v>28</v>
      </c>
      <c r="O29" s="40"/>
      <c r="P29" s="66"/>
      <c r="Q29" s="107"/>
      <c r="R29" s="108"/>
      <c r="S29" s="107"/>
      <c r="T29" s="108"/>
      <c r="U29" s="107"/>
      <c r="V29" s="108"/>
      <c r="W29" s="107"/>
      <c r="X29" s="108"/>
      <c r="Y29" s="107"/>
      <c r="Z29" s="108"/>
      <c r="AA29" s="111"/>
    </row>
    <row r="30" spans="1:27" s="28" customFormat="1" ht="15.75">
      <c r="A30" s="65"/>
      <c r="B30" s="65"/>
      <c r="C30" s="127"/>
      <c r="D30" s="141" t="s">
        <v>41</v>
      </c>
      <c r="E30" s="121">
        <v>4626</v>
      </c>
      <c r="F30" s="142">
        <v>109.45438824038045</v>
      </c>
      <c r="G30" s="121">
        <v>0</v>
      </c>
      <c r="H30" s="142"/>
      <c r="I30" s="121">
        <v>5</v>
      </c>
      <c r="J30" s="142">
        <v>42</v>
      </c>
      <c r="K30" s="121">
        <v>0</v>
      </c>
      <c r="L30" s="142"/>
      <c r="M30" s="121">
        <v>0</v>
      </c>
      <c r="N30" s="142"/>
      <c r="O30" s="40"/>
      <c r="P30" s="66"/>
      <c r="Q30" s="109"/>
      <c r="R30" s="110"/>
      <c r="S30" s="109"/>
      <c r="T30" s="110"/>
      <c r="U30" s="109"/>
      <c r="V30" s="110"/>
      <c r="W30" s="109"/>
      <c r="X30" s="110"/>
      <c r="Y30" s="109"/>
      <c r="Z30" s="110"/>
      <c r="AA30" s="111"/>
    </row>
    <row r="31" spans="1:27" ht="15.75">
      <c r="A31" s="65"/>
      <c r="B31" s="65"/>
      <c r="C31" s="129">
        <v>5</v>
      </c>
      <c r="D31" s="146" t="s">
        <v>42</v>
      </c>
      <c r="E31" s="144">
        <v>277</v>
      </c>
      <c r="F31" s="145">
        <v>109.86642599277978</v>
      </c>
      <c r="G31" s="144">
        <v>0</v>
      </c>
      <c r="H31" s="145"/>
      <c r="I31" s="144">
        <v>1</v>
      </c>
      <c r="J31" s="145">
        <v>42</v>
      </c>
      <c r="K31" s="144">
        <v>0</v>
      </c>
      <c r="L31" s="145"/>
      <c r="M31" s="144">
        <v>0</v>
      </c>
      <c r="N31" s="145"/>
      <c r="O31" s="51"/>
      <c r="P31" s="56"/>
      <c r="Q31" s="109"/>
      <c r="R31" s="110"/>
      <c r="S31" s="109"/>
      <c r="T31" s="110"/>
      <c r="U31" s="109"/>
      <c r="V31" s="110"/>
      <c r="W31" s="109"/>
      <c r="X31" s="110"/>
      <c r="Y31" s="109"/>
      <c r="Z31" s="110"/>
      <c r="AA31" s="105"/>
    </row>
    <row r="32" spans="1:27" ht="15.75">
      <c r="A32" s="65"/>
      <c r="B32" s="65"/>
      <c r="C32" s="129">
        <v>9</v>
      </c>
      <c r="D32" s="146" t="s">
        <v>43</v>
      </c>
      <c r="E32" s="144">
        <v>757</v>
      </c>
      <c r="F32" s="145">
        <v>107.34742404227212</v>
      </c>
      <c r="G32" s="144">
        <v>0</v>
      </c>
      <c r="H32" s="145"/>
      <c r="I32" s="144">
        <v>1</v>
      </c>
      <c r="J32" s="145">
        <v>42</v>
      </c>
      <c r="K32" s="144">
        <v>0</v>
      </c>
      <c r="L32" s="145"/>
      <c r="M32" s="144">
        <v>0</v>
      </c>
      <c r="N32" s="145"/>
      <c r="O32" s="51"/>
      <c r="P32" s="56"/>
      <c r="Q32" s="107"/>
      <c r="R32" s="108"/>
      <c r="S32" s="107"/>
      <c r="T32" s="108"/>
      <c r="U32" s="107"/>
      <c r="V32" s="108"/>
      <c r="W32" s="107"/>
      <c r="X32" s="108"/>
      <c r="Y32" s="107"/>
      <c r="Z32" s="108"/>
      <c r="AA32" s="105"/>
    </row>
    <row r="33" spans="1:27" ht="15.75">
      <c r="A33" s="65"/>
      <c r="B33" s="65"/>
      <c r="C33" s="129">
        <v>24</v>
      </c>
      <c r="D33" s="143" t="s">
        <v>44</v>
      </c>
      <c r="E33" s="144">
        <v>771</v>
      </c>
      <c r="F33" s="145">
        <v>110.46562905317769</v>
      </c>
      <c r="G33" s="144">
        <v>0</v>
      </c>
      <c r="H33" s="145"/>
      <c r="I33" s="144">
        <v>0</v>
      </c>
      <c r="J33" s="145"/>
      <c r="K33" s="144">
        <v>0</v>
      </c>
      <c r="L33" s="145"/>
      <c r="M33" s="144">
        <v>0</v>
      </c>
      <c r="N33" s="145"/>
      <c r="O33" s="51"/>
      <c r="P33" s="56"/>
      <c r="Q33" s="107"/>
      <c r="R33" s="108"/>
      <c r="S33" s="107"/>
      <c r="T33" s="108"/>
      <c r="U33" s="107"/>
      <c r="V33" s="108"/>
      <c r="W33" s="107"/>
      <c r="X33" s="108"/>
      <c r="Y33" s="107"/>
      <c r="Z33" s="108"/>
      <c r="AA33" s="105"/>
    </row>
    <row r="34" spans="1:27" ht="15.75">
      <c r="A34" s="65"/>
      <c r="B34" s="65"/>
      <c r="C34" s="129">
        <v>34</v>
      </c>
      <c r="D34" s="143" t="s">
        <v>45</v>
      </c>
      <c r="E34" s="144">
        <v>344</v>
      </c>
      <c r="F34" s="145">
        <v>109.90988372093024</v>
      </c>
      <c r="G34" s="144">
        <v>0</v>
      </c>
      <c r="H34" s="145"/>
      <c r="I34" s="144">
        <v>0</v>
      </c>
      <c r="J34" s="145"/>
      <c r="K34" s="144">
        <v>0</v>
      </c>
      <c r="L34" s="145"/>
      <c r="M34" s="144">
        <v>0</v>
      </c>
      <c r="N34" s="145"/>
      <c r="O34" s="51"/>
      <c r="P34" s="56"/>
      <c r="Q34" s="109"/>
      <c r="R34" s="110"/>
      <c r="S34" s="109"/>
      <c r="T34" s="110"/>
      <c r="U34" s="109"/>
      <c r="V34" s="110"/>
      <c r="W34" s="109"/>
      <c r="X34" s="110"/>
      <c r="Y34" s="109"/>
      <c r="Z34" s="110"/>
      <c r="AA34" s="105"/>
    </row>
    <row r="35" spans="1:27" ht="15.75">
      <c r="A35" s="65"/>
      <c r="B35" s="65"/>
      <c r="C35" s="129">
        <v>37</v>
      </c>
      <c r="D35" s="143" t="s">
        <v>46</v>
      </c>
      <c r="E35" s="144">
        <v>612</v>
      </c>
      <c r="F35" s="145">
        <v>109.91830065359477</v>
      </c>
      <c r="G35" s="144">
        <v>0</v>
      </c>
      <c r="H35" s="145"/>
      <c r="I35" s="144">
        <v>0</v>
      </c>
      <c r="J35" s="145"/>
      <c r="K35" s="144">
        <v>0</v>
      </c>
      <c r="L35" s="145"/>
      <c r="M35" s="144">
        <v>0</v>
      </c>
      <c r="N35" s="145"/>
      <c r="O35" s="51"/>
      <c r="P35" s="56"/>
      <c r="Q35" s="109"/>
      <c r="R35" s="110"/>
      <c r="S35" s="109"/>
      <c r="T35" s="110"/>
      <c r="U35" s="109"/>
      <c r="V35" s="110"/>
      <c r="W35" s="109"/>
      <c r="X35" s="110"/>
      <c r="Y35" s="109"/>
      <c r="Z35" s="110"/>
      <c r="AA35" s="105"/>
    </row>
    <row r="36" spans="1:27" ht="15.75">
      <c r="A36" s="65"/>
      <c r="B36" s="65"/>
      <c r="C36" s="129">
        <v>40</v>
      </c>
      <c r="D36" s="143" t="s">
        <v>47</v>
      </c>
      <c r="E36" s="144">
        <v>374</v>
      </c>
      <c r="F36" s="145">
        <v>109.77005347593582</v>
      </c>
      <c r="G36" s="144">
        <v>0</v>
      </c>
      <c r="H36" s="145"/>
      <c r="I36" s="144">
        <v>2</v>
      </c>
      <c r="J36" s="145">
        <v>42</v>
      </c>
      <c r="K36" s="144">
        <v>0</v>
      </c>
      <c r="L36" s="145"/>
      <c r="M36" s="144">
        <v>0</v>
      </c>
      <c r="N36" s="145"/>
      <c r="O36" s="51"/>
      <c r="P36" s="56"/>
      <c r="Q36" s="109"/>
      <c r="R36" s="110"/>
      <c r="S36" s="109"/>
      <c r="T36" s="110"/>
      <c r="U36" s="109"/>
      <c r="V36" s="110"/>
      <c r="W36" s="109"/>
      <c r="X36" s="110"/>
      <c r="Y36" s="109"/>
      <c r="Z36" s="110"/>
      <c r="AA36" s="105"/>
    </row>
    <row r="37" spans="1:27" ht="15.75">
      <c r="A37" s="65"/>
      <c r="B37" s="65"/>
      <c r="C37" s="129">
        <v>42</v>
      </c>
      <c r="D37" s="143" t="s">
        <v>48</v>
      </c>
      <c r="E37" s="144">
        <v>199</v>
      </c>
      <c r="F37" s="145">
        <v>107.58793969849246</v>
      </c>
      <c r="G37" s="144">
        <v>0</v>
      </c>
      <c r="H37" s="145"/>
      <c r="I37" s="144">
        <v>0</v>
      </c>
      <c r="J37" s="145"/>
      <c r="K37" s="144">
        <v>0</v>
      </c>
      <c r="L37" s="145"/>
      <c r="M37" s="144">
        <v>0</v>
      </c>
      <c r="N37" s="145"/>
      <c r="O37" s="51"/>
      <c r="P37" s="56"/>
      <c r="Q37" s="109"/>
      <c r="R37" s="110"/>
      <c r="S37" s="109"/>
      <c r="T37" s="110"/>
      <c r="U37" s="109"/>
      <c r="V37" s="110"/>
      <c r="W37" s="109"/>
      <c r="X37" s="110"/>
      <c r="Y37" s="109"/>
      <c r="Z37" s="110"/>
      <c r="AA37" s="105"/>
    </row>
    <row r="38" spans="1:27" ht="15.75">
      <c r="A38" s="65"/>
      <c r="B38" s="65"/>
      <c r="C38" s="129">
        <v>47</v>
      </c>
      <c r="D38" s="143" t="s">
        <v>49</v>
      </c>
      <c r="E38" s="144">
        <v>1025</v>
      </c>
      <c r="F38" s="145">
        <v>110.15024390243903</v>
      </c>
      <c r="G38" s="144">
        <v>0</v>
      </c>
      <c r="H38" s="145"/>
      <c r="I38" s="144">
        <v>1</v>
      </c>
      <c r="J38" s="145">
        <v>42</v>
      </c>
      <c r="K38" s="144">
        <v>0</v>
      </c>
      <c r="L38" s="145"/>
      <c r="M38" s="144">
        <v>0</v>
      </c>
      <c r="N38" s="145"/>
      <c r="O38" s="51"/>
      <c r="P38" s="56"/>
      <c r="Q38" s="109"/>
      <c r="R38" s="110"/>
      <c r="S38" s="109"/>
      <c r="T38" s="110"/>
      <c r="U38" s="109"/>
      <c r="V38" s="110"/>
      <c r="W38" s="109"/>
      <c r="X38" s="110"/>
      <c r="Y38" s="109"/>
      <c r="Z38" s="110"/>
      <c r="AA38" s="105"/>
    </row>
    <row r="39" spans="1:27" ht="15.75">
      <c r="A39" s="65"/>
      <c r="B39" s="65"/>
      <c r="C39" s="129">
        <v>49</v>
      </c>
      <c r="D39" s="143" t="s">
        <v>50</v>
      </c>
      <c r="E39" s="144">
        <v>267</v>
      </c>
      <c r="F39" s="145">
        <v>108.70786516853933</v>
      </c>
      <c r="G39" s="144">
        <v>0</v>
      </c>
      <c r="H39" s="145"/>
      <c r="I39" s="144">
        <v>0</v>
      </c>
      <c r="J39" s="145"/>
      <c r="K39" s="144">
        <v>0</v>
      </c>
      <c r="L39" s="145"/>
      <c r="M39" s="144">
        <v>0</v>
      </c>
      <c r="N39" s="145"/>
      <c r="O39" s="51"/>
      <c r="P39" s="56"/>
      <c r="Q39" s="109"/>
      <c r="R39" s="110"/>
      <c r="S39" s="109"/>
      <c r="T39" s="110"/>
      <c r="U39" s="109"/>
      <c r="V39" s="110"/>
      <c r="W39" s="109"/>
      <c r="X39" s="110"/>
      <c r="Y39" s="109"/>
      <c r="Z39" s="110"/>
      <c r="AA39" s="105"/>
    </row>
    <row r="40" spans="1:27" s="28" customFormat="1" ht="15.75">
      <c r="A40" s="65"/>
      <c r="B40" s="65"/>
      <c r="C40" s="131"/>
      <c r="D40" s="141" t="s">
        <v>51</v>
      </c>
      <c r="E40" s="121">
        <v>4507</v>
      </c>
      <c r="F40" s="142">
        <v>109.99733747503883</v>
      </c>
      <c r="G40" s="121">
        <v>0</v>
      </c>
      <c r="H40" s="142"/>
      <c r="I40" s="121">
        <v>12</v>
      </c>
      <c r="J40" s="142">
        <v>42</v>
      </c>
      <c r="K40" s="121">
        <v>0</v>
      </c>
      <c r="L40" s="142"/>
      <c r="M40" s="121">
        <v>0</v>
      </c>
      <c r="N40" s="142"/>
      <c r="O40" s="40"/>
      <c r="P40" s="66"/>
      <c r="Q40" s="109"/>
      <c r="R40" s="110"/>
      <c r="S40" s="109"/>
      <c r="T40" s="110"/>
      <c r="U40" s="109"/>
      <c r="V40" s="110"/>
      <c r="W40" s="109"/>
      <c r="X40" s="110"/>
      <c r="Y40" s="109"/>
      <c r="Z40" s="110"/>
      <c r="AA40" s="111"/>
    </row>
    <row r="41" spans="1:27" ht="15.75">
      <c r="A41" s="65"/>
      <c r="B41" s="65"/>
      <c r="C41" s="129">
        <v>2</v>
      </c>
      <c r="D41" s="143" t="s">
        <v>52</v>
      </c>
      <c r="E41" s="144">
        <v>848</v>
      </c>
      <c r="F41" s="145">
        <v>109.99764150943396</v>
      </c>
      <c r="G41" s="144">
        <v>0</v>
      </c>
      <c r="H41" s="145"/>
      <c r="I41" s="144">
        <v>3</v>
      </c>
      <c r="J41" s="145">
        <v>42</v>
      </c>
      <c r="K41" s="144">
        <v>0</v>
      </c>
      <c r="L41" s="145"/>
      <c r="M41" s="144">
        <v>0</v>
      </c>
      <c r="N41" s="145"/>
      <c r="O41" s="51"/>
      <c r="P41" s="56"/>
      <c r="Q41" s="109"/>
      <c r="R41" s="110"/>
      <c r="S41" s="109"/>
      <c r="T41" s="110"/>
      <c r="U41" s="109"/>
      <c r="V41" s="110"/>
      <c r="W41" s="109"/>
      <c r="X41" s="110"/>
      <c r="Y41" s="109"/>
      <c r="Z41" s="110"/>
      <c r="AA41" s="105"/>
    </row>
    <row r="42" spans="1:27" ht="15.75">
      <c r="A42" s="65"/>
      <c r="B42" s="65"/>
      <c r="C42" s="129">
        <v>13</v>
      </c>
      <c r="D42" s="143" t="s">
        <v>53</v>
      </c>
      <c r="E42" s="144">
        <v>1041</v>
      </c>
      <c r="F42" s="145">
        <v>110.48991354466858</v>
      </c>
      <c r="G42" s="144">
        <v>0</v>
      </c>
      <c r="H42" s="145"/>
      <c r="I42" s="144">
        <v>4</v>
      </c>
      <c r="J42" s="145">
        <v>42</v>
      </c>
      <c r="K42" s="144">
        <v>0</v>
      </c>
      <c r="L42" s="145"/>
      <c r="M42" s="144">
        <v>0</v>
      </c>
      <c r="N42" s="145"/>
      <c r="O42" s="51"/>
      <c r="P42" s="56"/>
      <c r="Q42" s="109"/>
      <c r="R42" s="110"/>
      <c r="S42" s="109"/>
      <c r="T42" s="110"/>
      <c r="U42" s="109"/>
      <c r="V42" s="110"/>
      <c r="W42" s="109"/>
      <c r="X42" s="110"/>
      <c r="Y42" s="109"/>
      <c r="Z42" s="110"/>
      <c r="AA42" s="105"/>
    </row>
    <row r="43" spans="1:27" ht="15.75">
      <c r="A43" s="65"/>
      <c r="B43" s="65"/>
      <c r="C43" s="129">
        <v>16</v>
      </c>
      <c r="D43" s="143" t="s">
        <v>54</v>
      </c>
      <c r="E43" s="144">
        <v>433</v>
      </c>
      <c r="F43" s="144">
        <v>108.4133949191686</v>
      </c>
      <c r="G43" s="144">
        <v>0</v>
      </c>
      <c r="H43" s="145"/>
      <c r="I43" s="144">
        <v>3</v>
      </c>
      <c r="J43" s="145">
        <v>42</v>
      </c>
      <c r="K43" s="144">
        <v>0</v>
      </c>
      <c r="L43" s="145"/>
      <c r="M43" s="144">
        <v>0</v>
      </c>
      <c r="N43" s="145"/>
      <c r="O43" s="51"/>
      <c r="P43" s="56"/>
      <c r="Q43" s="107"/>
      <c r="R43" s="108"/>
      <c r="S43" s="107"/>
      <c r="T43" s="108"/>
      <c r="U43" s="107"/>
      <c r="V43" s="108"/>
      <c r="W43" s="107"/>
      <c r="X43" s="108"/>
      <c r="Y43" s="107"/>
      <c r="Z43" s="108"/>
      <c r="AA43" s="105"/>
    </row>
    <row r="44" spans="1:27" ht="15.75">
      <c r="A44" s="65"/>
      <c r="B44" s="65"/>
      <c r="C44" s="129">
        <v>19</v>
      </c>
      <c r="D44" s="143" t="s">
        <v>55</v>
      </c>
      <c r="E44" s="144">
        <v>646</v>
      </c>
      <c r="F44" s="145">
        <v>109.67027863777089</v>
      </c>
      <c r="G44" s="144">
        <v>0</v>
      </c>
      <c r="H44" s="145"/>
      <c r="I44" s="144">
        <v>1</v>
      </c>
      <c r="J44" s="145">
        <v>42</v>
      </c>
      <c r="K44" s="144">
        <v>0</v>
      </c>
      <c r="L44" s="145"/>
      <c r="M44" s="144">
        <v>0</v>
      </c>
      <c r="N44" s="145"/>
      <c r="O44" s="51"/>
      <c r="P44" s="56"/>
      <c r="Q44" s="109"/>
      <c r="R44" s="110"/>
      <c r="S44" s="109"/>
      <c r="T44" s="110"/>
      <c r="U44" s="109"/>
      <c r="V44" s="110"/>
      <c r="W44" s="109"/>
      <c r="X44" s="110"/>
      <c r="Y44" s="109"/>
      <c r="Z44" s="110"/>
      <c r="AA44" s="105"/>
    </row>
    <row r="45" spans="1:27" ht="15.75">
      <c r="A45" s="65"/>
      <c r="B45" s="65"/>
      <c r="C45" s="129">
        <v>45</v>
      </c>
      <c r="D45" s="143" t="s">
        <v>56</v>
      </c>
      <c r="E45" s="144">
        <v>1539</v>
      </c>
      <c r="F45" s="145">
        <v>110.24691358024691</v>
      </c>
      <c r="G45" s="144">
        <v>0</v>
      </c>
      <c r="H45" s="145"/>
      <c r="I45" s="144">
        <v>1</v>
      </c>
      <c r="J45" s="145">
        <v>42</v>
      </c>
      <c r="K45" s="144">
        <v>0</v>
      </c>
      <c r="L45" s="145"/>
      <c r="M45" s="144">
        <v>0</v>
      </c>
      <c r="N45" s="145"/>
      <c r="O45" s="51"/>
      <c r="P45" s="56"/>
      <c r="Q45" s="109"/>
      <c r="R45" s="110"/>
      <c r="S45" s="109"/>
      <c r="T45" s="110"/>
      <c r="U45" s="109"/>
      <c r="V45" s="110"/>
      <c r="W45" s="109"/>
      <c r="X45" s="110"/>
      <c r="Y45" s="109"/>
      <c r="Z45" s="110"/>
      <c r="AA45" s="105"/>
    </row>
    <row r="46" spans="1:27" s="28" customFormat="1" ht="15.75">
      <c r="A46" s="65"/>
      <c r="B46" s="65"/>
      <c r="C46" s="131"/>
      <c r="D46" s="141" t="s">
        <v>57</v>
      </c>
      <c r="E46" s="121">
        <v>19503</v>
      </c>
      <c r="F46" s="142">
        <v>109.84058862739066</v>
      </c>
      <c r="G46" s="121">
        <v>0</v>
      </c>
      <c r="H46" s="142"/>
      <c r="I46" s="121">
        <v>37</v>
      </c>
      <c r="J46" s="142">
        <v>43.486486486486484</v>
      </c>
      <c r="K46" s="121">
        <v>0</v>
      </c>
      <c r="L46" s="142"/>
      <c r="M46" s="121">
        <v>0</v>
      </c>
      <c r="N46" s="142"/>
      <c r="O46" s="40"/>
      <c r="P46" s="66"/>
      <c r="Q46" s="109"/>
      <c r="R46" s="110"/>
      <c r="S46" s="109"/>
      <c r="T46" s="110"/>
      <c r="U46" s="109"/>
      <c r="V46" s="110"/>
      <c r="W46" s="109"/>
      <c r="X46" s="110"/>
      <c r="Y46" s="109"/>
      <c r="Z46" s="110"/>
      <c r="AA46" s="111"/>
    </row>
    <row r="47" spans="1:27" ht="15.75">
      <c r="A47" s="65"/>
      <c r="B47" s="65"/>
      <c r="C47" s="129">
        <v>8</v>
      </c>
      <c r="D47" s="143" t="s">
        <v>58</v>
      </c>
      <c r="E47" s="144">
        <v>14849</v>
      </c>
      <c r="F47" s="145">
        <v>110.10337396457673</v>
      </c>
      <c r="G47" s="144">
        <v>0</v>
      </c>
      <c r="H47" s="145"/>
      <c r="I47" s="144">
        <v>31</v>
      </c>
      <c r="J47" s="145">
        <v>43.774193548387096</v>
      </c>
      <c r="K47" s="144">
        <v>0</v>
      </c>
      <c r="L47" s="145"/>
      <c r="M47" s="144">
        <v>0</v>
      </c>
      <c r="N47" s="145"/>
      <c r="O47" s="51"/>
      <c r="P47" s="56"/>
      <c r="Q47" s="109"/>
      <c r="R47" s="110"/>
      <c r="S47" s="109"/>
      <c r="T47" s="110"/>
      <c r="U47" s="109"/>
      <c r="V47" s="110"/>
      <c r="W47" s="109"/>
      <c r="X47" s="110"/>
      <c r="Y47" s="109"/>
      <c r="Z47" s="110"/>
      <c r="AA47" s="105"/>
    </row>
    <row r="48" spans="1:27" ht="15.75">
      <c r="A48" s="65"/>
      <c r="B48" s="65"/>
      <c r="C48" s="129">
        <v>17</v>
      </c>
      <c r="D48" s="143" t="s">
        <v>110</v>
      </c>
      <c r="E48" s="144">
        <v>1834</v>
      </c>
      <c r="F48" s="145">
        <v>108.76063249727372</v>
      </c>
      <c r="G48" s="144">
        <v>0</v>
      </c>
      <c r="H48" s="145"/>
      <c r="I48" s="144">
        <v>2</v>
      </c>
      <c r="J48" s="145">
        <v>42</v>
      </c>
      <c r="K48" s="144">
        <v>0</v>
      </c>
      <c r="L48" s="145"/>
      <c r="M48" s="144">
        <v>0</v>
      </c>
      <c r="N48" s="145"/>
      <c r="O48" s="51"/>
      <c r="P48" s="56"/>
      <c r="Q48" s="109"/>
      <c r="R48" s="110"/>
      <c r="S48" s="109"/>
      <c r="T48" s="110"/>
      <c r="U48" s="109"/>
      <c r="V48" s="110"/>
      <c r="W48" s="109"/>
      <c r="X48" s="110"/>
      <c r="Y48" s="109"/>
      <c r="Z48" s="110"/>
      <c r="AA48" s="105"/>
    </row>
    <row r="49" spans="1:27" ht="15.75">
      <c r="A49" s="65"/>
      <c r="B49" s="65"/>
      <c r="C49" s="129">
        <v>25</v>
      </c>
      <c r="D49" s="143" t="s">
        <v>111</v>
      </c>
      <c r="E49" s="144">
        <v>996</v>
      </c>
      <c r="F49" s="145">
        <v>109.10742971887551</v>
      </c>
      <c r="G49" s="144">
        <v>0</v>
      </c>
      <c r="H49" s="145"/>
      <c r="I49" s="144">
        <v>1</v>
      </c>
      <c r="J49" s="145">
        <v>42</v>
      </c>
      <c r="K49" s="144">
        <v>0</v>
      </c>
      <c r="L49" s="145"/>
      <c r="M49" s="144">
        <v>0</v>
      </c>
      <c r="N49" s="145"/>
      <c r="O49" s="51"/>
      <c r="P49" s="56"/>
      <c r="Q49" s="107"/>
      <c r="R49" s="108"/>
      <c r="S49" s="107"/>
      <c r="T49" s="108"/>
      <c r="U49" s="107"/>
      <c r="V49" s="108"/>
      <c r="W49" s="107"/>
      <c r="X49" s="108"/>
      <c r="Y49" s="107"/>
      <c r="Z49" s="108"/>
      <c r="AA49" s="105"/>
    </row>
    <row r="50" spans="1:27" ht="15.75">
      <c r="A50" s="65"/>
      <c r="B50" s="65"/>
      <c r="C50" s="129">
        <v>43</v>
      </c>
      <c r="D50" s="143" t="s">
        <v>59</v>
      </c>
      <c r="E50" s="144">
        <v>1824</v>
      </c>
      <c r="F50" s="145">
        <v>109.1875</v>
      </c>
      <c r="G50" s="144">
        <v>0</v>
      </c>
      <c r="H50" s="145"/>
      <c r="I50" s="144">
        <v>3</v>
      </c>
      <c r="J50" s="145">
        <v>42</v>
      </c>
      <c r="K50" s="144">
        <v>0</v>
      </c>
      <c r="L50" s="145"/>
      <c r="M50" s="144">
        <v>0</v>
      </c>
      <c r="N50" s="145"/>
      <c r="O50" s="51"/>
      <c r="P50" s="56"/>
      <c r="Q50" s="109"/>
      <c r="R50" s="110"/>
      <c r="S50" s="109"/>
      <c r="T50" s="110"/>
      <c r="U50" s="109"/>
      <c r="V50" s="110"/>
      <c r="W50" s="109"/>
      <c r="X50" s="110"/>
      <c r="Y50" s="109"/>
      <c r="Z50" s="110"/>
      <c r="AA50" s="105"/>
    </row>
    <row r="51" spans="1:27" s="28" customFormat="1" ht="15.75">
      <c r="A51" s="65"/>
      <c r="B51" s="65"/>
      <c r="C51" s="131"/>
      <c r="D51" s="141" t="s">
        <v>60</v>
      </c>
      <c r="E51" s="121">
        <v>2563</v>
      </c>
      <c r="F51" s="142">
        <v>110.40304330862271</v>
      </c>
      <c r="G51" s="121">
        <v>0</v>
      </c>
      <c r="H51" s="142"/>
      <c r="I51" s="121">
        <v>3</v>
      </c>
      <c r="J51" s="142">
        <v>42</v>
      </c>
      <c r="K51" s="121">
        <v>0</v>
      </c>
      <c r="L51" s="142"/>
      <c r="M51" s="121">
        <v>0</v>
      </c>
      <c r="N51" s="142"/>
      <c r="O51" s="40"/>
      <c r="P51" s="66"/>
      <c r="Q51" s="109"/>
      <c r="R51" s="110"/>
      <c r="S51" s="109"/>
      <c r="T51" s="110"/>
      <c r="U51" s="109"/>
      <c r="V51" s="110"/>
      <c r="W51" s="109"/>
      <c r="X51" s="110"/>
      <c r="Y51" s="109"/>
      <c r="Z51" s="110"/>
      <c r="AA51" s="111"/>
    </row>
    <row r="52" spans="1:27" ht="15.75">
      <c r="A52" s="65"/>
      <c r="B52" s="65"/>
      <c r="C52" s="129">
        <v>6</v>
      </c>
      <c r="D52" s="143" t="s">
        <v>61</v>
      </c>
      <c r="E52" s="144">
        <v>1703</v>
      </c>
      <c r="F52" s="145">
        <v>110.61009982384029</v>
      </c>
      <c r="G52" s="145">
        <v>0</v>
      </c>
      <c r="H52" s="145"/>
      <c r="I52" s="144">
        <v>0</v>
      </c>
      <c r="J52" s="145"/>
      <c r="K52" s="144">
        <v>0</v>
      </c>
      <c r="L52" s="145"/>
      <c r="M52" s="144">
        <v>0</v>
      </c>
      <c r="N52" s="145"/>
      <c r="O52" s="51"/>
      <c r="P52" s="56"/>
      <c r="Q52" s="109"/>
      <c r="R52" s="110"/>
      <c r="S52" s="109"/>
      <c r="T52" s="110"/>
      <c r="U52" s="109"/>
      <c r="V52" s="110"/>
      <c r="W52" s="109"/>
      <c r="X52" s="110"/>
      <c r="Y52" s="109"/>
      <c r="Z52" s="110"/>
      <c r="AA52" s="105"/>
    </row>
    <row r="53" spans="1:27" ht="15.75">
      <c r="A53" s="65"/>
      <c r="B53" s="65"/>
      <c r="C53" s="129">
        <v>10</v>
      </c>
      <c r="D53" s="143" t="s">
        <v>62</v>
      </c>
      <c r="E53" s="144">
        <v>860</v>
      </c>
      <c r="F53" s="145">
        <v>109.99302325581395</v>
      </c>
      <c r="G53" s="144">
        <v>0</v>
      </c>
      <c r="H53" s="145"/>
      <c r="I53" s="144">
        <v>3</v>
      </c>
      <c r="J53" s="145">
        <v>42</v>
      </c>
      <c r="K53" s="144">
        <v>0</v>
      </c>
      <c r="L53" s="145"/>
      <c r="M53" s="144">
        <v>0</v>
      </c>
      <c r="N53" s="145"/>
      <c r="O53" s="51"/>
      <c r="P53" s="56"/>
      <c r="Q53" s="109"/>
      <c r="R53" s="110"/>
      <c r="S53" s="109"/>
      <c r="T53" s="110"/>
      <c r="U53" s="109"/>
      <c r="V53" s="110"/>
      <c r="W53" s="109"/>
      <c r="X53" s="110"/>
      <c r="Y53" s="109"/>
      <c r="Z53" s="110"/>
      <c r="AA53" s="105"/>
    </row>
    <row r="54" spans="1:27" s="28" customFormat="1" ht="15.75">
      <c r="A54" s="65"/>
      <c r="B54" s="65"/>
      <c r="C54" s="131"/>
      <c r="D54" s="141" t="s">
        <v>63</v>
      </c>
      <c r="E54" s="121">
        <v>5370</v>
      </c>
      <c r="F54" s="142">
        <v>109.11396648044693</v>
      </c>
      <c r="G54" s="121">
        <v>0</v>
      </c>
      <c r="H54" s="142"/>
      <c r="I54" s="121">
        <v>7</v>
      </c>
      <c r="J54" s="142">
        <v>44</v>
      </c>
      <c r="K54" s="121">
        <v>0</v>
      </c>
      <c r="L54" s="142"/>
      <c r="M54" s="121">
        <v>0</v>
      </c>
      <c r="N54" s="142"/>
      <c r="O54" s="40"/>
      <c r="P54" s="66"/>
      <c r="Q54" s="107"/>
      <c r="R54" s="108"/>
      <c r="S54" s="107"/>
      <c r="T54" s="108"/>
      <c r="U54" s="107"/>
      <c r="V54" s="108"/>
      <c r="W54" s="107"/>
      <c r="X54" s="108"/>
      <c r="Y54" s="107"/>
      <c r="Z54" s="108"/>
      <c r="AA54" s="111"/>
    </row>
    <row r="55" spans="1:27" ht="15.75">
      <c r="A55" s="65"/>
      <c r="B55" s="65"/>
      <c r="C55" s="129">
        <v>15</v>
      </c>
      <c r="D55" s="143" t="s">
        <v>117</v>
      </c>
      <c r="E55" s="144">
        <v>2296</v>
      </c>
      <c r="F55" s="145">
        <v>108.83493031358886</v>
      </c>
      <c r="G55" s="144">
        <v>0</v>
      </c>
      <c r="H55" s="145"/>
      <c r="I55" s="144">
        <v>3</v>
      </c>
      <c r="J55" s="145">
        <v>46.666666666666664</v>
      </c>
      <c r="K55" s="144">
        <v>0</v>
      </c>
      <c r="L55" s="145"/>
      <c r="M55" s="144">
        <v>0</v>
      </c>
      <c r="N55" s="145"/>
      <c r="O55" s="51"/>
      <c r="P55" s="56"/>
      <c r="Q55" s="109"/>
      <c r="R55" s="110"/>
      <c r="S55" s="109"/>
      <c r="T55" s="110"/>
      <c r="U55" s="109"/>
      <c r="V55" s="110"/>
      <c r="W55" s="109"/>
      <c r="X55" s="110"/>
      <c r="Y55" s="109"/>
      <c r="Z55" s="110"/>
      <c r="AA55" s="105"/>
    </row>
    <row r="56" spans="1:27" ht="15.75">
      <c r="A56" s="65"/>
      <c r="B56" s="65"/>
      <c r="C56" s="129">
        <v>27</v>
      </c>
      <c r="D56" s="143" t="s">
        <v>64</v>
      </c>
      <c r="E56" s="144">
        <v>585</v>
      </c>
      <c r="F56" s="145">
        <v>108.03076923076924</v>
      </c>
      <c r="G56" s="144">
        <v>0</v>
      </c>
      <c r="H56" s="145"/>
      <c r="I56" s="144">
        <v>0</v>
      </c>
      <c r="J56" s="145"/>
      <c r="K56" s="144">
        <v>0</v>
      </c>
      <c r="L56" s="145"/>
      <c r="M56" s="144">
        <v>0</v>
      </c>
      <c r="N56" s="145"/>
      <c r="O56" s="51"/>
      <c r="P56" s="56"/>
      <c r="Q56" s="109"/>
      <c r="R56" s="110"/>
      <c r="S56" s="109"/>
      <c r="T56" s="110"/>
      <c r="U56" s="109"/>
      <c r="V56" s="110"/>
      <c r="W56" s="109"/>
      <c r="X56" s="110"/>
      <c r="Y56" s="109"/>
      <c r="Z56" s="110"/>
      <c r="AA56" s="105"/>
    </row>
    <row r="57" spans="1:27" ht="15.75">
      <c r="A57" s="65"/>
      <c r="B57" s="65"/>
      <c r="C57" s="129">
        <v>32</v>
      </c>
      <c r="D57" s="143" t="s">
        <v>113</v>
      </c>
      <c r="E57" s="144">
        <v>474</v>
      </c>
      <c r="F57" s="145">
        <v>109.84388185654008</v>
      </c>
      <c r="G57" s="144">
        <v>0</v>
      </c>
      <c r="H57" s="145"/>
      <c r="I57" s="144">
        <v>1</v>
      </c>
      <c r="J57" s="145">
        <v>42</v>
      </c>
      <c r="K57" s="144">
        <v>0</v>
      </c>
      <c r="L57" s="145"/>
      <c r="M57" s="144">
        <v>0</v>
      </c>
      <c r="N57" s="145"/>
      <c r="O57" s="51"/>
      <c r="P57" s="56"/>
      <c r="Q57" s="107"/>
      <c r="R57" s="108"/>
      <c r="S57" s="107"/>
      <c r="T57" s="108"/>
      <c r="U57" s="107"/>
      <c r="V57" s="108"/>
      <c r="W57" s="107"/>
      <c r="X57" s="108"/>
      <c r="Y57" s="107"/>
      <c r="Z57" s="108"/>
      <c r="AA57" s="105"/>
    </row>
    <row r="58" spans="1:27" ht="15.75">
      <c r="A58" s="65"/>
      <c r="B58" s="65"/>
      <c r="C58" s="129">
        <v>36</v>
      </c>
      <c r="D58" s="143" t="s">
        <v>65</v>
      </c>
      <c r="E58" s="144">
        <v>2015</v>
      </c>
      <c r="F58" s="145">
        <v>109.57468982630273</v>
      </c>
      <c r="G58" s="144">
        <v>0</v>
      </c>
      <c r="H58" s="145"/>
      <c r="I58" s="144">
        <v>3</v>
      </c>
      <c r="J58" s="145">
        <v>42</v>
      </c>
      <c r="K58" s="144">
        <v>0</v>
      </c>
      <c r="L58" s="145"/>
      <c r="M58" s="144">
        <v>0</v>
      </c>
      <c r="N58" s="145"/>
      <c r="O58" s="51"/>
      <c r="P58" s="56"/>
      <c r="Q58" s="109"/>
      <c r="R58" s="110"/>
      <c r="S58" s="109"/>
      <c r="T58" s="110"/>
      <c r="U58" s="109"/>
      <c r="V58" s="110"/>
      <c r="W58" s="109"/>
      <c r="X58" s="110"/>
      <c r="Y58" s="109"/>
      <c r="Z58" s="110"/>
      <c r="AA58" s="105"/>
    </row>
    <row r="59" spans="1:27" s="28" customFormat="1" ht="15.75">
      <c r="A59" s="65"/>
      <c r="B59" s="65"/>
      <c r="C59" s="131">
        <v>28</v>
      </c>
      <c r="D59" s="141" t="s">
        <v>66</v>
      </c>
      <c r="E59" s="121">
        <v>18211</v>
      </c>
      <c r="F59" s="142">
        <v>109.74152984459941</v>
      </c>
      <c r="G59" s="121">
        <v>3</v>
      </c>
      <c r="H59" s="142">
        <v>98.333333333333329</v>
      </c>
      <c r="I59" s="121">
        <v>23</v>
      </c>
      <c r="J59" s="142">
        <v>42.260869565217391</v>
      </c>
      <c r="K59" s="121">
        <v>0</v>
      </c>
      <c r="L59" s="142"/>
      <c r="M59" s="121">
        <v>4</v>
      </c>
      <c r="N59" s="142">
        <v>15.5</v>
      </c>
      <c r="O59" s="40"/>
      <c r="P59" s="66"/>
      <c r="Q59" s="109"/>
      <c r="R59" s="110"/>
      <c r="S59" s="109"/>
      <c r="T59" s="110"/>
      <c r="U59" s="109"/>
      <c r="V59" s="110"/>
      <c r="W59" s="109"/>
      <c r="X59" s="110"/>
      <c r="Y59" s="109"/>
      <c r="Z59" s="110"/>
      <c r="AA59" s="111"/>
    </row>
    <row r="60" spans="1:27" s="28" customFormat="1" ht="15.75">
      <c r="A60" s="65"/>
      <c r="B60" s="65"/>
      <c r="C60" s="131">
        <v>30</v>
      </c>
      <c r="D60" s="141" t="s">
        <v>67</v>
      </c>
      <c r="E60" s="121">
        <v>4239</v>
      </c>
      <c r="F60" s="142">
        <v>111.25619249823072</v>
      </c>
      <c r="G60" s="121">
        <v>0</v>
      </c>
      <c r="H60" s="142"/>
      <c r="I60" s="121">
        <v>16</v>
      </c>
      <c r="J60" s="142">
        <v>42.875</v>
      </c>
      <c r="K60" s="121">
        <v>0</v>
      </c>
      <c r="L60" s="142"/>
      <c r="M60" s="121">
        <v>0</v>
      </c>
      <c r="N60" s="142"/>
      <c r="O60" s="40"/>
      <c r="P60" s="66"/>
      <c r="Q60" s="109"/>
      <c r="R60" s="110"/>
      <c r="S60" s="109"/>
      <c r="T60" s="110"/>
      <c r="U60" s="109"/>
      <c r="V60" s="110"/>
      <c r="W60" s="109"/>
      <c r="X60" s="110"/>
      <c r="Y60" s="109"/>
      <c r="Z60" s="110"/>
      <c r="AA60" s="111"/>
    </row>
    <row r="61" spans="1:27" s="28" customFormat="1" ht="15.75">
      <c r="A61" s="65"/>
      <c r="B61" s="65"/>
      <c r="C61" s="131">
        <v>31</v>
      </c>
      <c r="D61" s="141" t="s">
        <v>68</v>
      </c>
      <c r="E61" s="121">
        <v>1673</v>
      </c>
      <c r="F61" s="142">
        <v>107.91153616258219</v>
      </c>
      <c r="G61" s="121">
        <v>0</v>
      </c>
      <c r="H61" s="142"/>
      <c r="I61" s="121">
        <v>3</v>
      </c>
      <c r="J61" s="142">
        <v>44.333333333333336</v>
      </c>
      <c r="K61" s="121">
        <v>0</v>
      </c>
      <c r="L61" s="142"/>
      <c r="M61" s="121">
        <v>0</v>
      </c>
      <c r="N61" s="142"/>
      <c r="O61" s="40"/>
      <c r="P61" s="66"/>
      <c r="Q61" s="109"/>
      <c r="R61" s="110"/>
      <c r="S61" s="109"/>
      <c r="T61" s="110"/>
      <c r="U61" s="109"/>
      <c r="V61" s="110"/>
      <c r="W61" s="109"/>
      <c r="X61" s="110"/>
      <c r="Y61" s="109"/>
      <c r="Z61" s="110"/>
      <c r="AA61" s="111"/>
    </row>
    <row r="62" spans="1:27" s="28" customFormat="1" ht="15.75">
      <c r="A62" s="65"/>
      <c r="B62" s="65"/>
      <c r="C62" s="131">
        <v>26</v>
      </c>
      <c r="D62" s="141" t="s">
        <v>69</v>
      </c>
      <c r="E62" s="121">
        <v>779</v>
      </c>
      <c r="F62" s="142">
        <v>107.24646983311938</v>
      </c>
      <c r="G62" s="121">
        <v>0</v>
      </c>
      <c r="H62" s="142"/>
      <c r="I62" s="121">
        <v>1</v>
      </c>
      <c r="J62" s="142">
        <v>42</v>
      </c>
      <c r="K62" s="121">
        <v>0</v>
      </c>
      <c r="L62" s="142"/>
      <c r="M62" s="121">
        <v>0</v>
      </c>
      <c r="N62" s="142"/>
      <c r="O62" s="40"/>
      <c r="P62" s="66"/>
      <c r="Q62" s="107"/>
      <c r="R62" s="108"/>
      <c r="S62" s="107"/>
      <c r="T62" s="108"/>
      <c r="U62" s="107"/>
      <c r="V62" s="108"/>
      <c r="W62" s="107"/>
      <c r="X62" s="108"/>
      <c r="Y62" s="107"/>
      <c r="Z62" s="108"/>
      <c r="AA62" s="111"/>
    </row>
    <row r="63" spans="1:27" s="28" customFormat="1" ht="15.75">
      <c r="A63" s="65"/>
      <c r="B63" s="65"/>
      <c r="C63" s="131"/>
      <c r="D63" s="141" t="s">
        <v>70</v>
      </c>
      <c r="E63" s="121">
        <v>11463</v>
      </c>
      <c r="F63" s="142">
        <v>110.20928203786094</v>
      </c>
      <c r="G63" s="121">
        <v>0</v>
      </c>
      <c r="H63" s="142"/>
      <c r="I63" s="121">
        <v>30</v>
      </c>
      <c r="J63" s="142">
        <v>42.866666666666667</v>
      </c>
      <c r="K63" s="121">
        <v>0</v>
      </c>
      <c r="L63" s="142"/>
      <c r="M63" s="121">
        <v>0</v>
      </c>
      <c r="N63" s="142"/>
      <c r="O63" s="40"/>
      <c r="P63" s="66"/>
      <c r="Q63" s="107"/>
      <c r="R63" s="108"/>
      <c r="S63" s="107"/>
      <c r="T63" s="108"/>
      <c r="U63" s="107"/>
      <c r="V63" s="108"/>
      <c r="W63" s="107"/>
      <c r="X63" s="108"/>
      <c r="Y63" s="107"/>
      <c r="Z63" s="108"/>
      <c r="AA63" s="111"/>
    </row>
    <row r="64" spans="1:27" ht="15.75">
      <c r="A64" s="65"/>
      <c r="B64" s="65"/>
      <c r="C64" s="129">
        <v>3</v>
      </c>
      <c r="D64" s="143" t="s">
        <v>71</v>
      </c>
      <c r="E64" s="144">
        <v>4035</v>
      </c>
      <c r="F64" s="145">
        <v>110.77174721189591</v>
      </c>
      <c r="G64" s="144">
        <v>0</v>
      </c>
      <c r="H64" s="145"/>
      <c r="I64" s="144">
        <v>10</v>
      </c>
      <c r="J64" s="145">
        <v>43.4</v>
      </c>
      <c r="K64" s="144">
        <v>0</v>
      </c>
      <c r="L64" s="145"/>
      <c r="M64" s="144">
        <v>0</v>
      </c>
      <c r="N64" s="145"/>
      <c r="O64" s="51"/>
      <c r="P64" s="56"/>
      <c r="Q64" s="107"/>
      <c r="R64" s="108"/>
      <c r="S64" s="107"/>
      <c r="T64" s="108"/>
      <c r="U64" s="107"/>
      <c r="V64" s="108"/>
      <c r="W64" s="107"/>
      <c r="X64" s="108"/>
      <c r="Y64" s="107"/>
      <c r="Z64" s="108"/>
      <c r="AA64" s="105"/>
    </row>
    <row r="65" spans="1:27" ht="15.75" customHeight="1">
      <c r="A65" s="65"/>
      <c r="B65" s="65"/>
      <c r="C65" s="129">
        <v>12</v>
      </c>
      <c r="D65" s="143" t="s">
        <v>72</v>
      </c>
      <c r="E65" s="144">
        <v>1308</v>
      </c>
      <c r="F65" s="145">
        <v>108.60091743119266</v>
      </c>
      <c r="G65" s="144">
        <v>0</v>
      </c>
      <c r="H65" s="145"/>
      <c r="I65" s="144">
        <v>2</v>
      </c>
      <c r="J65" s="145">
        <v>42</v>
      </c>
      <c r="K65" s="144">
        <v>0</v>
      </c>
      <c r="L65" s="145"/>
      <c r="M65" s="144">
        <v>0</v>
      </c>
      <c r="N65" s="145"/>
      <c r="O65" s="51"/>
      <c r="P65" s="56"/>
      <c r="Q65" s="107"/>
      <c r="R65" s="108"/>
      <c r="S65" s="107"/>
      <c r="T65" s="108"/>
      <c r="U65" s="107"/>
      <c r="V65" s="108"/>
      <c r="W65" s="107"/>
      <c r="X65" s="108"/>
      <c r="Y65" s="107"/>
      <c r="Z65" s="108"/>
      <c r="AA65" s="105"/>
    </row>
    <row r="66" spans="1:27" ht="15.75">
      <c r="A66" s="65"/>
      <c r="B66" s="65"/>
      <c r="C66" s="129">
        <v>46</v>
      </c>
      <c r="D66" s="143" t="s">
        <v>73</v>
      </c>
      <c r="E66" s="144">
        <v>6120</v>
      </c>
      <c r="F66" s="145">
        <v>110.18218954248366</v>
      </c>
      <c r="G66" s="144">
        <v>0</v>
      </c>
      <c r="H66" s="145"/>
      <c r="I66" s="144">
        <v>18</v>
      </c>
      <c r="J66" s="145">
        <v>42.666666666666664</v>
      </c>
      <c r="K66" s="144">
        <v>0</v>
      </c>
      <c r="L66" s="145"/>
      <c r="M66" s="144">
        <v>0</v>
      </c>
      <c r="N66" s="145"/>
      <c r="O66" s="51"/>
      <c r="P66" s="56"/>
      <c r="Q66" s="107"/>
      <c r="R66" s="108"/>
      <c r="S66" s="107"/>
      <c r="T66" s="108"/>
      <c r="U66" s="107"/>
      <c r="V66" s="108"/>
      <c r="W66" s="107"/>
      <c r="X66" s="108"/>
      <c r="Y66" s="107"/>
      <c r="Z66" s="108"/>
      <c r="AA66" s="105"/>
    </row>
    <row r="67" spans="1:27" s="28" customFormat="1" ht="15.75">
      <c r="A67" s="65"/>
      <c r="B67" s="65"/>
      <c r="C67" s="131"/>
      <c r="D67" s="141" t="s">
        <v>74</v>
      </c>
      <c r="E67" s="121">
        <v>5122</v>
      </c>
      <c r="F67" s="142">
        <v>107.43088637251074</v>
      </c>
      <c r="G67" s="121">
        <v>0</v>
      </c>
      <c r="H67" s="142"/>
      <c r="I67" s="121">
        <v>6</v>
      </c>
      <c r="J67" s="142">
        <v>44.333333333333336</v>
      </c>
      <c r="K67" s="121">
        <v>0</v>
      </c>
      <c r="L67" s="142"/>
      <c r="M67" s="121">
        <v>0</v>
      </c>
      <c r="N67" s="142"/>
      <c r="O67" s="40"/>
      <c r="P67" s="66"/>
      <c r="Q67" s="109"/>
      <c r="R67" s="110"/>
      <c r="S67" s="109"/>
      <c r="T67" s="110"/>
      <c r="U67" s="109"/>
      <c r="V67" s="110"/>
      <c r="W67" s="109"/>
      <c r="X67" s="110"/>
      <c r="Y67" s="109"/>
      <c r="Z67" s="110"/>
      <c r="AA67" s="111"/>
    </row>
    <row r="68" spans="1:27" ht="15.75">
      <c r="A68" s="65"/>
      <c r="B68" s="65"/>
      <c r="C68" s="129">
        <v>1</v>
      </c>
      <c r="D68" s="143" t="s">
        <v>114</v>
      </c>
      <c r="E68" s="144">
        <v>788</v>
      </c>
      <c r="F68" s="145">
        <v>106.94923857868021</v>
      </c>
      <c r="G68" s="144">
        <v>0</v>
      </c>
      <c r="H68" s="145"/>
      <c r="I68" s="144">
        <v>0</v>
      </c>
      <c r="J68" s="145"/>
      <c r="K68" s="144">
        <v>0</v>
      </c>
      <c r="L68" s="145"/>
      <c r="M68" s="144">
        <v>0</v>
      </c>
      <c r="N68" s="145"/>
      <c r="O68" s="51"/>
      <c r="P68" s="56"/>
      <c r="Q68" s="109"/>
      <c r="R68" s="110"/>
      <c r="S68" s="109"/>
      <c r="T68" s="110"/>
      <c r="U68" s="109"/>
      <c r="V68" s="110"/>
      <c r="W68" s="109"/>
      <c r="X68" s="110"/>
      <c r="Y68" s="109"/>
      <c r="Z68" s="110"/>
      <c r="AA68" s="105"/>
    </row>
    <row r="69" spans="1:27" ht="15.75">
      <c r="A69" s="65"/>
      <c r="B69" s="65"/>
      <c r="C69" s="129">
        <v>20</v>
      </c>
      <c r="D69" s="143" t="s">
        <v>115</v>
      </c>
      <c r="E69" s="144">
        <v>1849</v>
      </c>
      <c r="F69" s="145">
        <v>108.1087074094105</v>
      </c>
      <c r="G69" s="144">
        <v>0</v>
      </c>
      <c r="H69" s="145"/>
      <c r="I69" s="144">
        <v>3</v>
      </c>
      <c r="J69" s="145">
        <v>46.666666666666664</v>
      </c>
      <c r="K69" s="144">
        <v>0</v>
      </c>
      <c r="L69" s="145"/>
      <c r="M69" s="144">
        <v>0</v>
      </c>
      <c r="N69" s="145"/>
      <c r="O69" s="51"/>
      <c r="P69" s="56"/>
      <c r="Q69" s="109"/>
      <c r="R69" s="110"/>
      <c r="S69" s="109"/>
      <c r="T69" s="110"/>
      <c r="U69" s="109"/>
      <c r="V69" s="110"/>
      <c r="W69" s="109"/>
      <c r="X69" s="110"/>
      <c r="Y69" s="109"/>
      <c r="Z69" s="110"/>
      <c r="AA69" s="105"/>
    </row>
    <row r="70" spans="1:27" ht="15.75">
      <c r="A70" s="65"/>
      <c r="B70" s="65"/>
      <c r="C70" s="129">
        <v>48</v>
      </c>
      <c r="D70" s="143" t="s">
        <v>116</v>
      </c>
      <c r="E70" s="144">
        <v>2485</v>
      </c>
      <c r="F70" s="145">
        <v>107.07927565392355</v>
      </c>
      <c r="G70" s="144">
        <v>0</v>
      </c>
      <c r="H70" s="145"/>
      <c r="I70" s="144">
        <v>3</v>
      </c>
      <c r="J70" s="145">
        <v>42</v>
      </c>
      <c r="K70" s="144">
        <v>0</v>
      </c>
      <c r="L70" s="145"/>
      <c r="M70" s="144">
        <v>0</v>
      </c>
      <c r="N70" s="145"/>
      <c r="O70" s="51"/>
      <c r="P70" s="56"/>
      <c r="Q70" s="107"/>
      <c r="R70" s="108"/>
      <c r="S70" s="107"/>
      <c r="T70" s="108"/>
      <c r="U70" s="107"/>
      <c r="V70" s="108"/>
      <c r="W70" s="107"/>
      <c r="X70" s="108"/>
      <c r="Y70" s="107"/>
      <c r="Z70" s="108"/>
      <c r="AA70" s="105"/>
    </row>
    <row r="71" spans="1:27" s="28" customFormat="1" ht="15.75">
      <c r="A71" s="65"/>
      <c r="B71" s="65"/>
      <c r="C71" s="131">
        <v>51</v>
      </c>
      <c r="D71" s="141" t="s">
        <v>75</v>
      </c>
      <c r="E71" s="121">
        <v>116</v>
      </c>
      <c r="F71" s="142">
        <v>107.49137931034483</v>
      </c>
      <c r="G71" s="121">
        <v>0</v>
      </c>
      <c r="H71" s="142"/>
      <c r="I71" s="121">
        <v>5</v>
      </c>
      <c r="J71" s="142">
        <v>42</v>
      </c>
      <c r="K71" s="121">
        <v>0</v>
      </c>
      <c r="L71" s="142"/>
      <c r="M71" s="121">
        <v>0</v>
      </c>
      <c r="N71" s="142"/>
      <c r="O71" s="40"/>
      <c r="P71" s="66"/>
      <c r="Q71" s="109"/>
      <c r="R71" s="110"/>
      <c r="S71" s="109"/>
      <c r="T71" s="110"/>
      <c r="U71" s="109"/>
      <c r="V71" s="110"/>
      <c r="W71" s="109"/>
      <c r="X71" s="110"/>
      <c r="Y71" s="109"/>
      <c r="Z71" s="110"/>
      <c r="AA71" s="111"/>
    </row>
    <row r="72" spans="1:27" s="28" customFormat="1" ht="15.75">
      <c r="A72" s="65"/>
      <c r="B72" s="65"/>
      <c r="C72" s="131">
        <v>52</v>
      </c>
      <c r="D72" s="141" t="s">
        <v>76</v>
      </c>
      <c r="E72" s="121">
        <v>193</v>
      </c>
      <c r="F72" s="142">
        <v>110.46632124352331</v>
      </c>
      <c r="G72" s="121">
        <v>0</v>
      </c>
      <c r="H72" s="142"/>
      <c r="I72" s="121">
        <v>5</v>
      </c>
      <c r="J72" s="142">
        <v>42</v>
      </c>
      <c r="K72" s="121">
        <v>0</v>
      </c>
      <c r="L72" s="142"/>
      <c r="M72" s="121">
        <v>0</v>
      </c>
      <c r="N72" s="142"/>
      <c r="O72" s="40"/>
      <c r="P72" s="66"/>
      <c r="Q72" s="109"/>
      <c r="R72" s="110"/>
      <c r="S72" s="109"/>
      <c r="T72" s="110"/>
      <c r="U72" s="109"/>
      <c r="V72" s="110"/>
      <c r="W72" s="109"/>
      <c r="X72" s="110"/>
      <c r="Y72" s="109"/>
      <c r="Z72" s="110"/>
      <c r="AA72" s="111"/>
    </row>
    <row r="73" spans="1:27" ht="24" customHeight="1">
      <c r="A73" s="65"/>
      <c r="B73" s="65"/>
      <c r="C73" s="133"/>
      <c r="D73" s="133" t="s">
        <v>8</v>
      </c>
      <c r="E73" s="134">
        <v>112652</v>
      </c>
      <c r="F73" s="147">
        <v>109.92</v>
      </c>
      <c r="G73" s="134">
        <v>5</v>
      </c>
      <c r="H73" s="147">
        <v>95.4</v>
      </c>
      <c r="I73" s="134">
        <v>203</v>
      </c>
      <c r="J73" s="147">
        <v>42.95</v>
      </c>
      <c r="K73" s="134">
        <v>0</v>
      </c>
      <c r="L73" s="147"/>
      <c r="M73" s="134">
        <v>6</v>
      </c>
      <c r="N73" s="147">
        <v>17.329999999999998</v>
      </c>
      <c r="O73" s="40"/>
      <c r="P73" s="66"/>
      <c r="Q73" s="109"/>
      <c r="R73" s="110"/>
      <c r="S73" s="109"/>
      <c r="T73" s="110"/>
      <c r="U73" s="109"/>
      <c r="V73" s="110"/>
      <c r="W73" s="109"/>
      <c r="X73" s="110"/>
      <c r="Y73" s="109"/>
      <c r="Z73" s="110"/>
      <c r="AA73" s="105"/>
    </row>
    <row r="74" spans="1:27" ht="3.2" customHeight="1">
      <c r="A74" s="65"/>
      <c r="B74" s="65"/>
      <c r="C74" s="65"/>
      <c r="D74" s="46"/>
      <c r="E74" s="46"/>
      <c r="F74" s="46"/>
      <c r="G74" s="46"/>
      <c r="H74" s="46"/>
      <c r="I74" s="46"/>
      <c r="J74" s="46"/>
      <c r="K74" s="46"/>
      <c r="L74" s="46"/>
      <c r="O74" s="40"/>
      <c r="P74" s="66"/>
      <c r="Q74" s="107"/>
      <c r="R74" s="108"/>
      <c r="S74" s="107"/>
      <c r="T74" s="108"/>
      <c r="U74" s="107"/>
      <c r="V74" s="108"/>
      <c r="W74" s="107"/>
      <c r="X74" s="108"/>
      <c r="Y74" s="107"/>
      <c r="Z74" s="108"/>
      <c r="AA74" s="105"/>
    </row>
    <row r="75" spans="1:27" s="68" customFormat="1" ht="15.6" customHeight="1">
      <c r="A75" s="67"/>
      <c r="B75" s="67"/>
      <c r="C75" s="67"/>
      <c r="D75" s="180" t="s">
        <v>104</v>
      </c>
      <c r="E75" s="181"/>
      <c r="F75" s="181"/>
      <c r="G75" s="181"/>
      <c r="H75" s="181"/>
      <c r="I75" s="181"/>
      <c r="J75" s="181"/>
      <c r="K75" s="181"/>
      <c r="L75" s="181"/>
      <c r="M75" s="181"/>
      <c r="N75" s="181"/>
      <c r="O75" s="40"/>
      <c r="P75" s="66"/>
      <c r="Q75" s="107"/>
      <c r="R75" s="108"/>
      <c r="S75" s="107"/>
      <c r="T75" s="108"/>
      <c r="U75" s="107"/>
      <c r="V75" s="108"/>
      <c r="W75" s="107"/>
      <c r="X75" s="108"/>
      <c r="Y75" s="107"/>
      <c r="Z75" s="108"/>
      <c r="AA75" s="112"/>
    </row>
    <row r="76" spans="1:27" s="68" customFormat="1" ht="27.6" customHeight="1">
      <c r="A76" s="67"/>
      <c r="B76" s="67"/>
      <c r="C76" s="67"/>
      <c r="D76" s="182" t="s">
        <v>105</v>
      </c>
      <c r="E76" s="183"/>
      <c r="F76" s="183"/>
      <c r="G76" s="183"/>
      <c r="H76" s="183"/>
      <c r="I76" s="183"/>
      <c r="J76" s="183"/>
      <c r="K76" s="183"/>
      <c r="L76" s="183"/>
      <c r="M76" s="183"/>
      <c r="N76" s="183"/>
      <c r="O76" s="69"/>
      <c r="Q76" s="107"/>
      <c r="R76" s="108"/>
      <c r="S76" s="107"/>
      <c r="T76" s="108"/>
      <c r="U76" s="107"/>
      <c r="V76" s="108"/>
      <c r="W76" s="107"/>
      <c r="X76" s="108"/>
      <c r="Y76" s="107"/>
      <c r="Z76" s="108"/>
      <c r="AA76" s="112"/>
    </row>
    <row r="77" spans="1:27" s="68" customFormat="1" ht="13.9" customHeight="1">
      <c r="A77" s="67"/>
      <c r="B77" s="67"/>
      <c r="C77" s="67"/>
      <c r="D77" s="182" t="s">
        <v>118</v>
      </c>
      <c r="E77" s="183"/>
      <c r="F77" s="183"/>
      <c r="G77" s="183"/>
      <c r="H77" s="183"/>
      <c r="I77" s="183"/>
      <c r="J77" s="183"/>
      <c r="K77" s="183"/>
      <c r="L77" s="183"/>
      <c r="M77" s="183"/>
      <c r="N77" s="183"/>
      <c r="O77" s="69"/>
      <c r="Q77" s="112"/>
      <c r="R77" s="112"/>
      <c r="S77" s="112"/>
      <c r="T77" s="112"/>
      <c r="U77" s="112"/>
      <c r="V77" s="112"/>
      <c r="W77" s="112"/>
      <c r="X77" s="112"/>
      <c r="Y77" s="112"/>
      <c r="Z77" s="112"/>
      <c r="AA77" s="112"/>
    </row>
    <row r="78" spans="1:27" s="68" customFormat="1" ht="24.2" customHeight="1">
      <c r="A78" s="67"/>
      <c r="B78" s="67"/>
      <c r="C78" s="67"/>
      <c r="D78" s="182" t="s">
        <v>106</v>
      </c>
      <c r="E78" s="183"/>
      <c r="F78" s="183"/>
      <c r="G78" s="183"/>
      <c r="H78" s="183"/>
      <c r="I78" s="183"/>
      <c r="J78" s="183"/>
      <c r="K78" s="183"/>
      <c r="L78" s="183"/>
      <c r="M78" s="183"/>
      <c r="N78" s="183"/>
      <c r="O78" s="69"/>
      <c r="Q78" s="112"/>
      <c r="R78" s="112"/>
      <c r="S78" s="112"/>
      <c r="T78" s="112"/>
      <c r="U78" s="112"/>
      <c r="V78" s="112"/>
      <c r="W78" s="112"/>
      <c r="X78" s="112"/>
      <c r="Y78" s="112"/>
      <c r="Z78" s="112"/>
      <c r="AA78" s="112"/>
    </row>
    <row r="80" spans="1:27" hidden="1">
      <c r="E80" s="61"/>
    </row>
    <row r="81" spans="5:13" s="70" customFormat="1" hidden="1">
      <c r="E81" s="71">
        <f>E72+E71+E67+E63+E62+E61+E59++E54+E51+E46+E40+E30+E29+E26+E25+E24+E20+E11+E60</f>
        <v>112652</v>
      </c>
      <c r="F81" s="71"/>
      <c r="G81" s="71">
        <f>G72+G71+G67+G63+G62+G61+G59++G54+G51+G46+G40+G30+G29+G26+G25+G24+G20+G11+G60</f>
        <v>5</v>
      </c>
      <c r="I81" s="71">
        <f>I72+I71+I67+I63+I62+I61+I59++I54+I51+I46+I40+I30+I29+I26+I25+I24+I20+I11+I60</f>
        <v>203</v>
      </c>
      <c r="J81" s="72"/>
      <c r="K81" s="71">
        <f>K72+K71+K67+K63+K62+K61+K59++K54+K51+K46+K40+K30+K29+K26+K25+K24+K20+K11+K60</f>
        <v>0</v>
      </c>
      <c r="M81" s="71">
        <f>M72+M71+M67+M63+M62+M61+M59++M54+M51+M46+M40+M30+M29+M26+M25+M24+M20+M11+M60</f>
        <v>6</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3">
    <mergeCell ref="D4:N4"/>
    <mergeCell ref="D5:N5"/>
    <mergeCell ref="D6:N6"/>
    <mergeCell ref="D7:N7"/>
    <mergeCell ref="E9:H9"/>
    <mergeCell ref="I9:L9"/>
    <mergeCell ref="M9:N9"/>
    <mergeCell ref="D9:D10"/>
    <mergeCell ref="C9:C10"/>
    <mergeCell ref="D75:N75"/>
    <mergeCell ref="D76:N76"/>
    <mergeCell ref="D77:N77"/>
    <mergeCell ref="D78:N78"/>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J32" sqref="J32"/>
    </sheetView>
  </sheetViews>
  <sheetFormatPr baseColWidth="10" defaultRowHeight="15"/>
  <cols>
    <col min="2" max="4" width="20.7109375" customWidth="1"/>
  </cols>
  <sheetData>
    <row r="22" spans="2:5" ht="26.25" customHeight="1">
      <c r="B22" s="193" t="s">
        <v>108</v>
      </c>
      <c r="C22" s="193"/>
      <c r="D22" s="193"/>
      <c r="E22" s="6"/>
    </row>
    <row r="23" spans="2:5" ht="26.25" customHeight="1">
      <c r="B23" s="194">
        <f>'Total y Variación interanual'!$I$68</f>
        <v>17140</v>
      </c>
      <c r="C23" s="194"/>
      <c r="D23" s="194"/>
      <c r="E23" s="7"/>
    </row>
    <row r="24" spans="2:5" ht="14.25" customHeight="1">
      <c r="B24" s="8"/>
      <c r="C24" s="8"/>
      <c r="D24" s="8"/>
    </row>
    <row r="25" spans="2:5" ht="26.25">
      <c r="B25" s="9" t="s">
        <v>2</v>
      </c>
      <c r="C25" s="8"/>
      <c r="D25" s="119">
        <f>'Total y Variación interanual'!$G$68</f>
        <v>14839</v>
      </c>
    </row>
    <row r="26" spans="2:5" ht="26.25">
      <c r="B26" s="9" t="s">
        <v>3</v>
      </c>
      <c r="C26" s="8"/>
      <c r="D26" s="119">
        <f>'Total y Variación interanual'!$H$68</f>
        <v>2301</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57" activePane="bottomLeft" state="frozen"/>
      <selection activeCell="C25" sqref="C25"/>
      <selection pane="bottomLeft" activeCell="N16" sqref="N16:N17"/>
    </sheetView>
  </sheetViews>
  <sheetFormatPr baseColWidth="10" defaultColWidth="11.42578125" defaultRowHeight="12.75"/>
  <cols>
    <col min="1" max="1" width="2.5703125" style="96" customWidth="1"/>
    <col min="2" max="2" width="7.42578125" style="96" customWidth="1"/>
    <col min="3" max="3" width="20" style="93" customWidth="1"/>
    <col min="4" max="4" width="12.85546875" style="99" hidden="1" customWidth="1"/>
    <col min="5" max="5" width="12.28515625" style="99" hidden="1" customWidth="1"/>
    <col min="6" max="6" width="14.85546875" style="100" hidden="1" customWidth="1"/>
    <col min="7" max="7" width="16.5703125" style="99" customWidth="1"/>
    <col min="8" max="8" width="16" style="99" customWidth="1"/>
    <col min="9" max="9" width="13.42578125" style="100" customWidth="1"/>
    <col min="10" max="10" width="14" style="100" customWidth="1"/>
    <col min="11" max="11" width="12.85546875" style="100" customWidth="1"/>
    <col min="12" max="16384" width="11.42578125" style="96"/>
  </cols>
  <sheetData>
    <row r="1" spans="2:16" s="93" customFormat="1" ht="24.6" customHeight="1">
      <c r="C1" s="196" t="s">
        <v>78</v>
      </c>
      <c r="D1" s="197"/>
      <c r="E1" s="197"/>
      <c r="F1" s="197"/>
      <c r="G1" s="197"/>
      <c r="H1" s="197"/>
      <c r="I1" s="197"/>
      <c r="J1" s="197"/>
      <c r="K1" s="197"/>
    </row>
    <row r="2" spans="2:16" s="93" customFormat="1" ht="19.149999999999999" customHeight="1">
      <c r="C2" s="198" t="s">
        <v>123</v>
      </c>
      <c r="D2" s="199"/>
      <c r="E2" s="199"/>
      <c r="F2" s="199"/>
      <c r="G2" s="199"/>
      <c r="H2" s="199"/>
      <c r="I2" s="199"/>
      <c r="J2" s="199"/>
      <c r="K2" s="199"/>
    </row>
    <row r="3" spans="2:16" s="93" customFormat="1" ht="14.25" customHeight="1">
      <c r="C3" s="200"/>
      <c r="D3" s="201"/>
      <c r="E3" s="201"/>
      <c r="F3" s="201"/>
      <c r="G3" s="201"/>
      <c r="H3" s="201"/>
      <c r="I3" s="201"/>
      <c r="J3" s="201"/>
      <c r="K3" s="201"/>
    </row>
    <row r="4" spans="2:16" s="97" customFormat="1" ht="18.600000000000001" customHeight="1">
      <c r="B4" s="195" t="s">
        <v>103</v>
      </c>
      <c r="C4" s="204" t="s">
        <v>120</v>
      </c>
      <c r="D4" s="202" t="s">
        <v>124</v>
      </c>
      <c r="E4" s="203"/>
      <c r="F4" s="203"/>
      <c r="G4" s="202" t="s">
        <v>2</v>
      </c>
      <c r="H4" s="202" t="s">
        <v>3</v>
      </c>
      <c r="I4" s="202" t="s">
        <v>79</v>
      </c>
      <c r="J4" s="202" t="s">
        <v>119</v>
      </c>
      <c r="K4" s="203"/>
      <c r="L4" s="148"/>
    </row>
    <row r="5" spans="2:16" s="98" customFormat="1" ht="16.350000000000001" customHeight="1">
      <c r="B5" s="195"/>
      <c r="C5" s="205"/>
      <c r="D5" s="149" t="s">
        <v>2</v>
      </c>
      <c r="E5" s="149" t="s">
        <v>3</v>
      </c>
      <c r="F5" s="149" t="s">
        <v>79</v>
      </c>
      <c r="G5" s="203"/>
      <c r="H5" s="203"/>
      <c r="I5" s="203"/>
      <c r="J5" s="149" t="s">
        <v>80</v>
      </c>
      <c r="K5" s="149" t="s">
        <v>81</v>
      </c>
      <c r="L5" s="150"/>
    </row>
    <row r="6" spans="2:16" s="94" customFormat="1" ht="15.75">
      <c r="B6" s="151">
        <v>4</v>
      </c>
      <c r="C6" s="151" t="s">
        <v>23</v>
      </c>
      <c r="D6" s="152">
        <v>170</v>
      </c>
      <c r="E6" s="152">
        <v>26</v>
      </c>
      <c r="F6" s="153">
        <v>196</v>
      </c>
      <c r="G6" s="152">
        <v>133</v>
      </c>
      <c r="H6" s="152">
        <v>18</v>
      </c>
      <c r="I6" s="153">
        <v>151</v>
      </c>
      <c r="J6" s="152">
        <f>I6-F6</f>
        <v>-45</v>
      </c>
      <c r="K6" s="154">
        <f>I6/F6-1</f>
        <v>-0.22959183673469385</v>
      </c>
      <c r="L6" s="155"/>
      <c r="N6" s="113"/>
      <c r="O6" s="113"/>
      <c r="P6" s="114"/>
    </row>
    <row r="7" spans="2:16" s="94" customFormat="1" ht="15.75">
      <c r="B7" s="151">
        <v>11</v>
      </c>
      <c r="C7" s="151" t="s">
        <v>24</v>
      </c>
      <c r="D7" s="152">
        <v>275</v>
      </c>
      <c r="E7" s="152">
        <v>39</v>
      </c>
      <c r="F7" s="153">
        <v>314</v>
      </c>
      <c r="G7" s="152">
        <v>220</v>
      </c>
      <c r="H7" s="152">
        <v>29</v>
      </c>
      <c r="I7" s="153">
        <v>249</v>
      </c>
      <c r="J7" s="152">
        <f>I7-F7</f>
        <v>-65</v>
      </c>
      <c r="K7" s="154">
        <f>I7/F7-1</f>
        <v>-0.20700636942675155</v>
      </c>
      <c r="L7" s="155"/>
      <c r="N7" s="113"/>
      <c r="O7" s="113"/>
      <c r="P7" s="114"/>
    </row>
    <row r="8" spans="2:16" s="94" customFormat="1" ht="15.75">
      <c r="B8" s="151">
        <v>14</v>
      </c>
      <c r="C8" s="151" t="s">
        <v>25</v>
      </c>
      <c r="D8" s="152">
        <v>168</v>
      </c>
      <c r="E8" s="152">
        <v>26</v>
      </c>
      <c r="F8" s="153">
        <v>194</v>
      </c>
      <c r="G8" s="152">
        <v>110</v>
      </c>
      <c r="H8" s="152">
        <v>20</v>
      </c>
      <c r="I8" s="153">
        <v>130</v>
      </c>
      <c r="J8" s="152">
        <f t="shared" ref="J8:J68" si="0">I8-F8</f>
        <v>-64</v>
      </c>
      <c r="K8" s="154">
        <f t="shared" ref="K8:K68" si="1">I8/F8-1</f>
        <v>-0.32989690721649489</v>
      </c>
      <c r="L8" s="155"/>
      <c r="N8" s="113"/>
      <c r="O8" s="113"/>
      <c r="P8" s="114"/>
    </row>
    <row r="9" spans="2:16" s="94" customFormat="1" ht="15.75">
      <c r="B9" s="151">
        <v>18</v>
      </c>
      <c r="C9" s="151" t="s">
        <v>26</v>
      </c>
      <c r="D9" s="152">
        <v>220</v>
      </c>
      <c r="E9" s="152">
        <v>31</v>
      </c>
      <c r="F9" s="153">
        <v>251</v>
      </c>
      <c r="G9" s="152">
        <v>169</v>
      </c>
      <c r="H9" s="152">
        <v>29</v>
      </c>
      <c r="I9" s="153">
        <v>198</v>
      </c>
      <c r="J9" s="152">
        <f t="shared" si="0"/>
        <v>-53</v>
      </c>
      <c r="K9" s="154">
        <f t="shared" si="1"/>
        <v>-0.21115537848605581</v>
      </c>
      <c r="L9" s="155"/>
      <c r="N9" s="113"/>
      <c r="O9" s="113"/>
      <c r="P9" s="114"/>
    </row>
    <row r="10" spans="2:16" s="94" customFormat="1" ht="15.75">
      <c r="B10" s="151">
        <v>21</v>
      </c>
      <c r="C10" s="151" t="s">
        <v>27</v>
      </c>
      <c r="D10" s="152">
        <v>84</v>
      </c>
      <c r="E10" s="152">
        <v>5</v>
      </c>
      <c r="F10" s="153">
        <v>89</v>
      </c>
      <c r="G10" s="152">
        <v>79</v>
      </c>
      <c r="H10" s="152">
        <v>8</v>
      </c>
      <c r="I10" s="153">
        <v>87</v>
      </c>
      <c r="J10" s="152">
        <f t="shared" si="0"/>
        <v>-2</v>
      </c>
      <c r="K10" s="154">
        <f t="shared" si="1"/>
        <v>-2.2471910112359605E-2</v>
      </c>
      <c r="L10" s="155"/>
      <c r="N10" s="113"/>
      <c r="O10" s="113"/>
      <c r="P10" s="114"/>
    </row>
    <row r="11" spans="2:16" s="94" customFormat="1" ht="15.75">
      <c r="B11" s="151">
        <v>23</v>
      </c>
      <c r="C11" s="151" t="s">
        <v>28</v>
      </c>
      <c r="D11" s="152">
        <v>123</v>
      </c>
      <c r="E11" s="152">
        <v>15</v>
      </c>
      <c r="F11" s="153">
        <v>138</v>
      </c>
      <c r="G11" s="152">
        <v>80</v>
      </c>
      <c r="H11" s="152">
        <v>8</v>
      </c>
      <c r="I11" s="153">
        <v>88</v>
      </c>
      <c r="J11" s="152">
        <f t="shared" si="0"/>
        <v>-50</v>
      </c>
      <c r="K11" s="154">
        <f t="shared" si="1"/>
        <v>-0.3623188405797102</v>
      </c>
      <c r="L11" s="155"/>
      <c r="N11" s="113"/>
      <c r="O11" s="113"/>
      <c r="P11" s="114"/>
    </row>
    <row r="12" spans="2:16" s="94" customFormat="1" ht="15.75">
      <c r="B12" s="151">
        <v>29</v>
      </c>
      <c r="C12" s="151" t="s">
        <v>29</v>
      </c>
      <c r="D12" s="152">
        <v>605</v>
      </c>
      <c r="E12" s="152">
        <v>98</v>
      </c>
      <c r="F12" s="153">
        <v>703</v>
      </c>
      <c r="G12" s="152">
        <v>481</v>
      </c>
      <c r="H12" s="152">
        <v>79</v>
      </c>
      <c r="I12" s="153">
        <v>560</v>
      </c>
      <c r="J12" s="152">
        <f t="shared" si="0"/>
        <v>-143</v>
      </c>
      <c r="K12" s="154">
        <f t="shared" si="1"/>
        <v>-0.20341394025604553</v>
      </c>
      <c r="L12" s="155"/>
      <c r="N12" s="113"/>
      <c r="O12" s="113"/>
      <c r="P12" s="114"/>
    </row>
    <row r="13" spans="2:16" s="94" customFormat="1" ht="15.75">
      <c r="B13" s="151">
        <v>41</v>
      </c>
      <c r="C13" s="151" t="s">
        <v>30</v>
      </c>
      <c r="D13" s="152">
        <v>505</v>
      </c>
      <c r="E13" s="152">
        <v>90</v>
      </c>
      <c r="F13" s="153">
        <v>595</v>
      </c>
      <c r="G13" s="152">
        <v>350</v>
      </c>
      <c r="H13" s="152">
        <v>72</v>
      </c>
      <c r="I13" s="153">
        <v>422</v>
      </c>
      <c r="J13" s="152">
        <f t="shared" si="0"/>
        <v>-173</v>
      </c>
      <c r="K13" s="154">
        <f t="shared" si="1"/>
        <v>-0.29075630252100837</v>
      </c>
      <c r="L13" s="155"/>
      <c r="N13" s="113"/>
      <c r="O13" s="113"/>
      <c r="P13" s="114"/>
    </row>
    <row r="14" spans="2:16" s="95" customFormat="1" ht="15.75">
      <c r="B14" s="156"/>
      <c r="C14" s="156" t="s">
        <v>22</v>
      </c>
      <c r="D14" s="157">
        <v>2150</v>
      </c>
      <c r="E14" s="157">
        <v>330</v>
      </c>
      <c r="F14" s="157">
        <v>2480</v>
      </c>
      <c r="G14" s="157">
        <v>1622</v>
      </c>
      <c r="H14" s="157">
        <v>263</v>
      </c>
      <c r="I14" s="157">
        <v>1885</v>
      </c>
      <c r="J14" s="157">
        <f t="shared" si="0"/>
        <v>-595</v>
      </c>
      <c r="K14" s="158">
        <f t="shared" si="1"/>
        <v>-0.23991935483870963</v>
      </c>
      <c r="L14" s="159"/>
      <c r="N14" s="115"/>
      <c r="O14" s="115"/>
      <c r="P14" s="115"/>
    </row>
    <row r="15" spans="2:16" s="94" customFormat="1" ht="15.75">
      <c r="B15" s="151">
        <v>22</v>
      </c>
      <c r="C15" s="151" t="s">
        <v>32</v>
      </c>
      <c r="D15" s="152">
        <v>117</v>
      </c>
      <c r="E15" s="152">
        <v>14</v>
      </c>
      <c r="F15" s="153">
        <v>131</v>
      </c>
      <c r="G15" s="152">
        <v>93</v>
      </c>
      <c r="H15" s="152">
        <v>7</v>
      </c>
      <c r="I15" s="153">
        <v>100</v>
      </c>
      <c r="J15" s="152">
        <f t="shared" si="0"/>
        <v>-31</v>
      </c>
      <c r="K15" s="154">
        <f t="shared" si="1"/>
        <v>-0.23664122137404575</v>
      </c>
      <c r="L15" s="155"/>
      <c r="N15" s="113"/>
      <c r="O15" s="113"/>
      <c r="P15" s="114"/>
    </row>
    <row r="16" spans="2:16" s="94" customFormat="1" ht="15.75">
      <c r="B16" s="151">
        <v>44</v>
      </c>
      <c r="C16" s="151" t="s">
        <v>33</v>
      </c>
      <c r="D16" s="152">
        <v>68</v>
      </c>
      <c r="E16" s="152">
        <v>10</v>
      </c>
      <c r="F16" s="153">
        <v>78</v>
      </c>
      <c r="G16" s="152">
        <v>67</v>
      </c>
      <c r="H16" s="152">
        <v>16</v>
      </c>
      <c r="I16" s="153">
        <v>83</v>
      </c>
      <c r="J16" s="152">
        <f t="shared" si="0"/>
        <v>5</v>
      </c>
      <c r="K16" s="154">
        <f t="shared" si="1"/>
        <v>6.4102564102564097E-2</v>
      </c>
      <c r="L16" s="155"/>
      <c r="N16" s="113"/>
      <c r="O16" s="113"/>
      <c r="P16" s="114"/>
    </row>
    <row r="17" spans="2:16" s="94" customFormat="1" ht="15.75">
      <c r="B17" s="151">
        <v>50</v>
      </c>
      <c r="C17" s="151" t="s">
        <v>34</v>
      </c>
      <c r="D17" s="152">
        <v>597</v>
      </c>
      <c r="E17" s="152">
        <v>57</v>
      </c>
      <c r="F17" s="153">
        <v>654</v>
      </c>
      <c r="G17" s="152">
        <v>449</v>
      </c>
      <c r="H17" s="152">
        <v>71</v>
      </c>
      <c r="I17" s="153">
        <v>520</v>
      </c>
      <c r="J17" s="152">
        <f t="shared" si="0"/>
        <v>-134</v>
      </c>
      <c r="K17" s="154">
        <f t="shared" si="1"/>
        <v>-0.2048929663608563</v>
      </c>
      <c r="L17" s="155"/>
      <c r="N17" s="113"/>
      <c r="O17" s="113"/>
      <c r="P17" s="114"/>
    </row>
    <row r="18" spans="2:16" s="95" customFormat="1" ht="15.75">
      <c r="B18" s="156"/>
      <c r="C18" s="156" t="s">
        <v>31</v>
      </c>
      <c r="D18" s="157">
        <v>782</v>
      </c>
      <c r="E18" s="157">
        <v>81</v>
      </c>
      <c r="F18" s="157">
        <v>863</v>
      </c>
      <c r="G18" s="157">
        <v>609</v>
      </c>
      <c r="H18" s="157">
        <v>94</v>
      </c>
      <c r="I18" s="157">
        <v>703</v>
      </c>
      <c r="J18" s="157">
        <f t="shared" si="0"/>
        <v>-160</v>
      </c>
      <c r="K18" s="158">
        <f t="shared" si="1"/>
        <v>-0.1853997682502897</v>
      </c>
      <c r="L18" s="159"/>
      <c r="N18" s="115"/>
      <c r="O18" s="115"/>
      <c r="P18" s="115"/>
    </row>
    <row r="19" spans="2:16" s="95" customFormat="1" ht="15.75">
      <c r="B19" s="156">
        <v>33</v>
      </c>
      <c r="C19" s="156" t="s">
        <v>35</v>
      </c>
      <c r="D19" s="157">
        <v>223</v>
      </c>
      <c r="E19" s="157">
        <v>32</v>
      </c>
      <c r="F19" s="157">
        <v>255</v>
      </c>
      <c r="G19" s="157">
        <v>186</v>
      </c>
      <c r="H19" s="157">
        <v>28</v>
      </c>
      <c r="I19" s="157">
        <v>214</v>
      </c>
      <c r="J19" s="157">
        <f t="shared" si="0"/>
        <v>-41</v>
      </c>
      <c r="K19" s="158">
        <f t="shared" si="1"/>
        <v>-0.16078431372549018</v>
      </c>
      <c r="L19" s="159"/>
      <c r="N19" s="115"/>
      <c r="O19" s="115"/>
      <c r="P19" s="115"/>
    </row>
    <row r="20" spans="2:16" s="95" customFormat="1" ht="15.75">
      <c r="B20" s="156">
        <v>7</v>
      </c>
      <c r="C20" s="156" t="s">
        <v>36</v>
      </c>
      <c r="D20" s="157">
        <v>539</v>
      </c>
      <c r="E20" s="157">
        <v>109</v>
      </c>
      <c r="F20" s="157">
        <v>648</v>
      </c>
      <c r="G20" s="157">
        <v>453</v>
      </c>
      <c r="H20" s="157">
        <v>117</v>
      </c>
      <c r="I20" s="157">
        <v>570</v>
      </c>
      <c r="J20" s="157">
        <f t="shared" si="0"/>
        <v>-78</v>
      </c>
      <c r="K20" s="158">
        <f t="shared" si="1"/>
        <v>-0.12037037037037035</v>
      </c>
      <c r="L20" s="159"/>
      <c r="N20" s="115"/>
      <c r="O20" s="115"/>
      <c r="P20" s="115"/>
    </row>
    <row r="21" spans="2:16" s="94" customFormat="1" ht="15.75">
      <c r="B21" s="151">
        <v>35</v>
      </c>
      <c r="C21" s="151" t="s">
        <v>38</v>
      </c>
      <c r="D21" s="152">
        <v>174</v>
      </c>
      <c r="E21" s="152">
        <v>29</v>
      </c>
      <c r="F21" s="153">
        <v>203</v>
      </c>
      <c r="G21" s="152">
        <v>143</v>
      </c>
      <c r="H21" s="152">
        <v>44</v>
      </c>
      <c r="I21" s="153">
        <v>187</v>
      </c>
      <c r="J21" s="152">
        <f t="shared" si="0"/>
        <v>-16</v>
      </c>
      <c r="K21" s="154">
        <f t="shared" si="1"/>
        <v>-7.8817733990147798E-2</v>
      </c>
      <c r="L21" s="155"/>
      <c r="N21" s="113"/>
      <c r="O21" s="113"/>
      <c r="P21" s="114"/>
    </row>
    <row r="22" spans="2:16" s="94" customFormat="1" ht="15.75">
      <c r="B22" s="151">
        <v>38</v>
      </c>
      <c r="C22" s="151" t="s">
        <v>82</v>
      </c>
      <c r="D22" s="152">
        <v>106</v>
      </c>
      <c r="E22" s="152">
        <v>24</v>
      </c>
      <c r="F22" s="153">
        <v>130</v>
      </c>
      <c r="G22" s="152">
        <v>100</v>
      </c>
      <c r="H22" s="152">
        <v>17</v>
      </c>
      <c r="I22" s="153">
        <v>117</v>
      </c>
      <c r="J22" s="152">
        <f t="shared" si="0"/>
        <v>-13</v>
      </c>
      <c r="K22" s="154">
        <f t="shared" si="1"/>
        <v>-9.9999999999999978E-2</v>
      </c>
      <c r="L22" s="155"/>
      <c r="N22" s="113"/>
      <c r="O22" s="113"/>
      <c r="P22" s="114"/>
    </row>
    <row r="23" spans="2:16" s="95" customFormat="1" ht="15.75">
      <c r="B23" s="156"/>
      <c r="C23" s="156" t="s">
        <v>37</v>
      </c>
      <c r="D23" s="157">
        <v>280</v>
      </c>
      <c r="E23" s="157">
        <v>53</v>
      </c>
      <c r="F23" s="157">
        <v>333</v>
      </c>
      <c r="G23" s="157">
        <v>243</v>
      </c>
      <c r="H23" s="157">
        <v>61</v>
      </c>
      <c r="I23" s="157">
        <v>304</v>
      </c>
      <c r="J23" s="157">
        <f t="shared" si="0"/>
        <v>-29</v>
      </c>
      <c r="K23" s="158">
        <f t="shared" si="1"/>
        <v>-8.7087087087087123E-2</v>
      </c>
      <c r="L23" s="159"/>
      <c r="N23" s="115"/>
      <c r="O23" s="115"/>
      <c r="P23" s="115"/>
    </row>
    <row r="24" spans="2:16" s="95" customFormat="1" ht="15.75">
      <c r="B24" s="156">
        <v>39</v>
      </c>
      <c r="C24" s="156" t="s">
        <v>40</v>
      </c>
      <c r="D24" s="157">
        <v>166</v>
      </c>
      <c r="E24" s="157">
        <v>24</v>
      </c>
      <c r="F24" s="157">
        <v>190</v>
      </c>
      <c r="G24" s="157">
        <v>110</v>
      </c>
      <c r="H24" s="157">
        <v>15</v>
      </c>
      <c r="I24" s="157">
        <v>125</v>
      </c>
      <c r="J24" s="157">
        <f t="shared" si="0"/>
        <v>-65</v>
      </c>
      <c r="K24" s="158">
        <f t="shared" si="1"/>
        <v>-0.34210526315789469</v>
      </c>
      <c r="L24" s="159"/>
      <c r="N24" s="115"/>
      <c r="O24" s="115"/>
      <c r="P24" s="115"/>
    </row>
    <row r="25" spans="2:16" s="94" customFormat="1" ht="15.75">
      <c r="B25" s="151">
        <v>5</v>
      </c>
      <c r="C25" s="151" t="s">
        <v>42</v>
      </c>
      <c r="D25" s="152">
        <v>52</v>
      </c>
      <c r="E25" s="152">
        <v>6</v>
      </c>
      <c r="F25" s="153">
        <v>58</v>
      </c>
      <c r="G25" s="152">
        <v>40</v>
      </c>
      <c r="H25" s="152">
        <v>2</v>
      </c>
      <c r="I25" s="153">
        <v>42</v>
      </c>
      <c r="J25" s="152">
        <f t="shared" si="0"/>
        <v>-16</v>
      </c>
      <c r="K25" s="154">
        <f t="shared" si="1"/>
        <v>-0.27586206896551724</v>
      </c>
      <c r="L25" s="155"/>
      <c r="N25" s="113"/>
      <c r="O25" s="113"/>
      <c r="P25" s="114"/>
    </row>
    <row r="26" spans="2:16" s="94" customFormat="1" ht="15.75">
      <c r="B26" s="151">
        <v>9</v>
      </c>
      <c r="C26" s="151" t="s">
        <v>43</v>
      </c>
      <c r="D26" s="152">
        <v>225</v>
      </c>
      <c r="E26" s="152">
        <v>29</v>
      </c>
      <c r="F26" s="153">
        <v>254</v>
      </c>
      <c r="G26" s="152">
        <v>196</v>
      </c>
      <c r="H26" s="152">
        <v>14</v>
      </c>
      <c r="I26" s="153">
        <v>210</v>
      </c>
      <c r="J26" s="152">
        <f t="shared" si="0"/>
        <v>-44</v>
      </c>
      <c r="K26" s="154">
        <f t="shared" si="1"/>
        <v>-0.17322834645669294</v>
      </c>
      <c r="L26" s="155"/>
      <c r="N26" s="113"/>
      <c r="O26" s="113"/>
      <c r="P26" s="114"/>
    </row>
    <row r="27" spans="2:16" s="94" customFormat="1" ht="15.75">
      <c r="B27" s="151">
        <v>24</v>
      </c>
      <c r="C27" s="151" t="s">
        <v>44</v>
      </c>
      <c r="D27" s="152">
        <v>174</v>
      </c>
      <c r="E27" s="152">
        <v>21</v>
      </c>
      <c r="F27" s="153">
        <v>195</v>
      </c>
      <c r="G27" s="152">
        <v>103</v>
      </c>
      <c r="H27" s="152">
        <v>25</v>
      </c>
      <c r="I27" s="153">
        <v>128</v>
      </c>
      <c r="J27" s="152">
        <f t="shared" si="0"/>
        <v>-67</v>
      </c>
      <c r="K27" s="154">
        <f t="shared" si="1"/>
        <v>-0.34358974358974359</v>
      </c>
      <c r="L27" s="155"/>
      <c r="N27" s="113"/>
      <c r="O27" s="113"/>
      <c r="P27" s="114"/>
    </row>
    <row r="28" spans="2:16" s="94" customFormat="1" ht="15.75">
      <c r="B28" s="151">
        <v>34</v>
      </c>
      <c r="C28" s="151" t="s">
        <v>45</v>
      </c>
      <c r="D28" s="152">
        <v>81</v>
      </c>
      <c r="E28" s="152">
        <v>14</v>
      </c>
      <c r="F28" s="153">
        <v>95</v>
      </c>
      <c r="G28" s="152">
        <v>66</v>
      </c>
      <c r="H28" s="152">
        <v>10</v>
      </c>
      <c r="I28" s="153">
        <v>76</v>
      </c>
      <c r="J28" s="152">
        <f t="shared" si="0"/>
        <v>-19</v>
      </c>
      <c r="K28" s="154">
        <f t="shared" si="1"/>
        <v>-0.19999999999999996</v>
      </c>
      <c r="L28" s="155"/>
      <c r="N28" s="113"/>
      <c r="O28" s="113"/>
      <c r="P28" s="114"/>
    </row>
    <row r="29" spans="2:16" s="94" customFormat="1" ht="15.75">
      <c r="B29" s="151">
        <v>37</v>
      </c>
      <c r="C29" s="151" t="s">
        <v>46</v>
      </c>
      <c r="D29" s="152">
        <v>125</v>
      </c>
      <c r="E29" s="152">
        <v>9</v>
      </c>
      <c r="F29" s="153">
        <v>134</v>
      </c>
      <c r="G29" s="152">
        <v>102</v>
      </c>
      <c r="H29" s="152">
        <v>11</v>
      </c>
      <c r="I29" s="153">
        <v>113</v>
      </c>
      <c r="J29" s="152">
        <f t="shared" si="0"/>
        <v>-21</v>
      </c>
      <c r="K29" s="154">
        <f t="shared" si="1"/>
        <v>-0.15671641791044777</v>
      </c>
      <c r="L29" s="155"/>
      <c r="N29" s="113"/>
      <c r="O29" s="113"/>
      <c r="P29" s="114"/>
    </row>
    <row r="30" spans="2:16" s="94" customFormat="1" ht="15.75">
      <c r="B30" s="151">
        <v>40</v>
      </c>
      <c r="C30" s="151" t="s">
        <v>47</v>
      </c>
      <c r="D30" s="152">
        <v>71</v>
      </c>
      <c r="E30" s="152">
        <v>7</v>
      </c>
      <c r="F30" s="153">
        <v>78</v>
      </c>
      <c r="G30" s="152">
        <v>44</v>
      </c>
      <c r="H30" s="152">
        <v>2</v>
      </c>
      <c r="I30" s="153">
        <v>46</v>
      </c>
      <c r="J30" s="152">
        <f t="shared" si="0"/>
        <v>-32</v>
      </c>
      <c r="K30" s="154">
        <f t="shared" si="1"/>
        <v>-0.41025641025641024</v>
      </c>
      <c r="L30" s="155"/>
      <c r="N30" s="113"/>
      <c r="O30" s="113"/>
      <c r="P30" s="114"/>
    </row>
    <row r="31" spans="2:16" s="94" customFormat="1" ht="15.75">
      <c r="B31" s="151">
        <v>42</v>
      </c>
      <c r="C31" s="151" t="s">
        <v>48</v>
      </c>
      <c r="D31" s="152">
        <v>62</v>
      </c>
      <c r="E31" s="152">
        <v>7</v>
      </c>
      <c r="F31" s="153">
        <v>69</v>
      </c>
      <c r="G31" s="152">
        <v>44</v>
      </c>
      <c r="H31" s="152">
        <v>3</v>
      </c>
      <c r="I31" s="153">
        <v>47</v>
      </c>
      <c r="J31" s="152">
        <f t="shared" si="0"/>
        <v>-22</v>
      </c>
      <c r="K31" s="154">
        <f t="shared" si="1"/>
        <v>-0.3188405797101449</v>
      </c>
      <c r="L31" s="155"/>
      <c r="N31" s="113"/>
      <c r="O31" s="113"/>
      <c r="P31" s="114"/>
    </row>
    <row r="32" spans="2:16" s="94" customFormat="1" ht="15.75">
      <c r="B32" s="151">
        <v>47</v>
      </c>
      <c r="C32" s="151" t="s">
        <v>49</v>
      </c>
      <c r="D32" s="152">
        <v>287</v>
      </c>
      <c r="E32" s="152">
        <v>29</v>
      </c>
      <c r="F32" s="153">
        <v>316</v>
      </c>
      <c r="G32" s="152">
        <v>197</v>
      </c>
      <c r="H32" s="152">
        <v>30</v>
      </c>
      <c r="I32" s="153">
        <v>227</v>
      </c>
      <c r="J32" s="152">
        <f t="shared" si="0"/>
        <v>-89</v>
      </c>
      <c r="K32" s="154">
        <f t="shared" si="1"/>
        <v>-0.28164556962025311</v>
      </c>
      <c r="L32" s="155"/>
      <c r="N32" s="113"/>
      <c r="O32" s="113"/>
      <c r="P32" s="114"/>
    </row>
    <row r="33" spans="2:16" s="94" customFormat="1" ht="15.75">
      <c r="B33" s="151">
        <v>49</v>
      </c>
      <c r="C33" s="151" t="s">
        <v>50</v>
      </c>
      <c r="D33" s="152">
        <v>73</v>
      </c>
      <c r="E33" s="152">
        <v>3</v>
      </c>
      <c r="F33" s="153">
        <v>76</v>
      </c>
      <c r="G33" s="152">
        <v>50</v>
      </c>
      <c r="H33" s="152">
        <v>6</v>
      </c>
      <c r="I33" s="153">
        <v>56</v>
      </c>
      <c r="J33" s="152">
        <f t="shared" si="0"/>
        <v>-20</v>
      </c>
      <c r="K33" s="154">
        <f t="shared" si="1"/>
        <v>-0.26315789473684215</v>
      </c>
      <c r="L33" s="155"/>
      <c r="N33" s="113"/>
      <c r="O33" s="113"/>
      <c r="P33" s="114"/>
    </row>
    <row r="34" spans="2:16" s="95" customFormat="1" ht="15.75">
      <c r="B34" s="156"/>
      <c r="C34" s="156" t="s">
        <v>83</v>
      </c>
      <c r="D34" s="157">
        <v>1150</v>
      </c>
      <c r="E34" s="157">
        <v>125</v>
      </c>
      <c r="F34" s="157">
        <v>1275</v>
      </c>
      <c r="G34" s="157">
        <v>842</v>
      </c>
      <c r="H34" s="157">
        <v>103</v>
      </c>
      <c r="I34" s="157">
        <v>945</v>
      </c>
      <c r="J34" s="157">
        <f t="shared" si="0"/>
        <v>-330</v>
      </c>
      <c r="K34" s="158">
        <f t="shared" si="1"/>
        <v>-0.25882352941176467</v>
      </c>
      <c r="L34" s="159"/>
      <c r="N34" s="115"/>
      <c r="O34" s="115"/>
      <c r="P34" s="115"/>
    </row>
    <row r="35" spans="2:16" s="94" customFormat="1" ht="15.75">
      <c r="B35" s="151">
        <v>2</v>
      </c>
      <c r="C35" s="151" t="s">
        <v>52</v>
      </c>
      <c r="D35" s="152">
        <v>187</v>
      </c>
      <c r="E35" s="152">
        <v>18</v>
      </c>
      <c r="F35" s="153">
        <v>205</v>
      </c>
      <c r="G35" s="152">
        <v>154</v>
      </c>
      <c r="H35" s="152">
        <v>19</v>
      </c>
      <c r="I35" s="153">
        <v>173</v>
      </c>
      <c r="J35" s="152">
        <f t="shared" si="0"/>
        <v>-32</v>
      </c>
      <c r="K35" s="154">
        <f t="shared" si="1"/>
        <v>-0.15609756097560978</v>
      </c>
      <c r="L35" s="155"/>
      <c r="N35" s="113"/>
      <c r="O35" s="113"/>
      <c r="P35" s="114"/>
    </row>
    <row r="36" spans="2:16" s="94" customFormat="1" ht="15.75">
      <c r="B36" s="151">
        <v>13</v>
      </c>
      <c r="C36" s="151" t="s">
        <v>53</v>
      </c>
      <c r="D36" s="152">
        <v>180</v>
      </c>
      <c r="E36" s="152">
        <v>15</v>
      </c>
      <c r="F36" s="153">
        <v>195</v>
      </c>
      <c r="G36" s="152">
        <v>121</v>
      </c>
      <c r="H36" s="152">
        <v>19</v>
      </c>
      <c r="I36" s="153">
        <v>140</v>
      </c>
      <c r="J36" s="152">
        <f t="shared" si="0"/>
        <v>-55</v>
      </c>
      <c r="K36" s="154">
        <f t="shared" si="1"/>
        <v>-0.28205128205128205</v>
      </c>
      <c r="L36" s="155"/>
      <c r="N36" s="113"/>
      <c r="O36" s="113"/>
      <c r="P36" s="114"/>
    </row>
    <row r="37" spans="2:16" s="94" customFormat="1" ht="15.75">
      <c r="B37" s="151">
        <v>16</v>
      </c>
      <c r="C37" s="151" t="s">
        <v>54</v>
      </c>
      <c r="D37" s="152">
        <v>87</v>
      </c>
      <c r="E37" s="152">
        <v>7</v>
      </c>
      <c r="F37" s="153">
        <v>94</v>
      </c>
      <c r="G37" s="152">
        <v>65</v>
      </c>
      <c r="H37" s="152">
        <v>17</v>
      </c>
      <c r="I37" s="153">
        <v>82</v>
      </c>
      <c r="J37" s="152">
        <f t="shared" si="0"/>
        <v>-12</v>
      </c>
      <c r="K37" s="154">
        <f t="shared" si="1"/>
        <v>-0.12765957446808507</v>
      </c>
      <c r="L37" s="155"/>
      <c r="N37" s="113"/>
      <c r="O37" s="113"/>
      <c r="P37" s="114"/>
    </row>
    <row r="38" spans="2:16" s="94" customFormat="1" ht="15.75">
      <c r="B38" s="151">
        <v>19</v>
      </c>
      <c r="C38" s="151" t="s">
        <v>55</v>
      </c>
      <c r="D38" s="152">
        <v>115</v>
      </c>
      <c r="E38" s="152">
        <v>25</v>
      </c>
      <c r="F38" s="153">
        <v>140</v>
      </c>
      <c r="G38" s="152">
        <v>98</v>
      </c>
      <c r="H38" s="152">
        <v>22</v>
      </c>
      <c r="I38" s="153">
        <v>120</v>
      </c>
      <c r="J38" s="152">
        <f t="shared" si="0"/>
        <v>-20</v>
      </c>
      <c r="K38" s="154">
        <f t="shared" si="1"/>
        <v>-0.1428571428571429</v>
      </c>
      <c r="L38" s="155"/>
      <c r="N38" s="113"/>
      <c r="O38" s="113"/>
      <c r="P38" s="114"/>
    </row>
    <row r="39" spans="2:16" s="94" customFormat="1" ht="15.75">
      <c r="B39" s="151">
        <v>45</v>
      </c>
      <c r="C39" s="151" t="s">
        <v>56</v>
      </c>
      <c r="D39" s="152">
        <v>262</v>
      </c>
      <c r="E39" s="152">
        <v>36</v>
      </c>
      <c r="F39" s="153">
        <v>298</v>
      </c>
      <c r="G39" s="152">
        <v>153</v>
      </c>
      <c r="H39" s="152">
        <v>19</v>
      </c>
      <c r="I39" s="153">
        <v>172</v>
      </c>
      <c r="J39" s="152">
        <f t="shared" si="0"/>
        <v>-126</v>
      </c>
      <c r="K39" s="154">
        <f t="shared" si="1"/>
        <v>-0.42281879194630867</v>
      </c>
      <c r="L39" s="155"/>
      <c r="N39" s="113"/>
      <c r="O39" s="113"/>
      <c r="P39" s="114"/>
    </row>
    <row r="40" spans="2:16" s="95" customFormat="1" ht="15.75">
      <c r="B40" s="156"/>
      <c r="C40" s="156" t="s">
        <v>84</v>
      </c>
      <c r="D40" s="157">
        <v>831</v>
      </c>
      <c r="E40" s="157">
        <v>101</v>
      </c>
      <c r="F40" s="157">
        <v>932</v>
      </c>
      <c r="G40" s="157">
        <v>591</v>
      </c>
      <c r="H40" s="157">
        <v>96</v>
      </c>
      <c r="I40" s="157">
        <v>687</v>
      </c>
      <c r="J40" s="157">
        <f t="shared" si="0"/>
        <v>-245</v>
      </c>
      <c r="K40" s="158">
        <f t="shared" si="1"/>
        <v>-0.26287553648068673</v>
      </c>
      <c r="L40" s="159"/>
      <c r="N40" s="115"/>
      <c r="O40" s="115"/>
      <c r="P40" s="115"/>
    </row>
    <row r="41" spans="2:16" s="94" customFormat="1" ht="15.75">
      <c r="B41" s="151">
        <v>8</v>
      </c>
      <c r="C41" s="151" t="s">
        <v>58</v>
      </c>
      <c r="D41" s="152">
        <v>2335</v>
      </c>
      <c r="E41" s="152">
        <v>283</v>
      </c>
      <c r="F41" s="153">
        <v>2618</v>
      </c>
      <c r="G41" s="152">
        <v>1946</v>
      </c>
      <c r="H41" s="152">
        <v>291</v>
      </c>
      <c r="I41" s="153">
        <v>2237</v>
      </c>
      <c r="J41" s="152">
        <f t="shared" si="0"/>
        <v>-381</v>
      </c>
      <c r="K41" s="154">
        <f t="shared" si="1"/>
        <v>-0.14553093964858665</v>
      </c>
      <c r="L41" s="155"/>
      <c r="N41" s="113"/>
      <c r="O41" s="113"/>
      <c r="P41" s="114"/>
    </row>
    <row r="42" spans="2:16" s="94" customFormat="1" ht="15.75">
      <c r="B42" s="151">
        <v>17</v>
      </c>
      <c r="C42" s="151" t="s">
        <v>110</v>
      </c>
      <c r="D42" s="152">
        <v>241</v>
      </c>
      <c r="E42" s="152">
        <v>33</v>
      </c>
      <c r="F42" s="153">
        <v>274</v>
      </c>
      <c r="G42" s="152">
        <v>164</v>
      </c>
      <c r="H42" s="152">
        <v>27</v>
      </c>
      <c r="I42" s="153">
        <v>191</v>
      </c>
      <c r="J42" s="152">
        <f t="shared" si="0"/>
        <v>-83</v>
      </c>
      <c r="K42" s="154">
        <f t="shared" si="1"/>
        <v>-0.3029197080291971</v>
      </c>
      <c r="L42" s="155"/>
      <c r="N42" s="113"/>
      <c r="O42" s="113"/>
      <c r="P42" s="114"/>
    </row>
    <row r="43" spans="2:16" s="94" customFormat="1" ht="15.75">
      <c r="B43" s="151">
        <v>25</v>
      </c>
      <c r="C43" s="151" t="s">
        <v>111</v>
      </c>
      <c r="D43" s="152">
        <v>133</v>
      </c>
      <c r="E43" s="152">
        <v>17</v>
      </c>
      <c r="F43" s="153">
        <v>150</v>
      </c>
      <c r="G43" s="152">
        <v>119</v>
      </c>
      <c r="H43" s="152">
        <v>18</v>
      </c>
      <c r="I43" s="153">
        <v>137</v>
      </c>
      <c r="J43" s="152">
        <f t="shared" si="0"/>
        <v>-13</v>
      </c>
      <c r="K43" s="154">
        <f t="shared" si="1"/>
        <v>-8.666666666666667E-2</v>
      </c>
      <c r="L43" s="155"/>
      <c r="N43" s="113"/>
      <c r="O43" s="113"/>
      <c r="P43" s="114"/>
    </row>
    <row r="44" spans="2:16" s="94" customFormat="1" ht="15.75">
      <c r="B44" s="151">
        <v>43</v>
      </c>
      <c r="C44" s="151" t="s">
        <v>59</v>
      </c>
      <c r="D44" s="152">
        <v>246</v>
      </c>
      <c r="E44" s="152">
        <v>31</v>
      </c>
      <c r="F44" s="153">
        <v>277</v>
      </c>
      <c r="G44" s="152">
        <v>199</v>
      </c>
      <c r="H44" s="152">
        <v>27</v>
      </c>
      <c r="I44" s="153">
        <v>226</v>
      </c>
      <c r="J44" s="152">
        <f t="shared" si="0"/>
        <v>-51</v>
      </c>
      <c r="K44" s="154">
        <f t="shared" si="1"/>
        <v>-0.18411552346570392</v>
      </c>
      <c r="L44" s="155"/>
      <c r="N44" s="113"/>
      <c r="O44" s="113"/>
      <c r="P44" s="114"/>
    </row>
    <row r="45" spans="2:16" s="95" customFormat="1" ht="15.75">
      <c r="B45" s="156"/>
      <c r="C45" s="156" t="s">
        <v>85</v>
      </c>
      <c r="D45" s="157">
        <v>2955</v>
      </c>
      <c r="E45" s="157">
        <v>364</v>
      </c>
      <c r="F45" s="157">
        <v>3319</v>
      </c>
      <c r="G45" s="157">
        <v>2428</v>
      </c>
      <c r="H45" s="157">
        <v>363</v>
      </c>
      <c r="I45" s="157">
        <v>2791</v>
      </c>
      <c r="J45" s="157">
        <f t="shared" si="0"/>
        <v>-528</v>
      </c>
      <c r="K45" s="158">
        <f t="shared" si="1"/>
        <v>-0.15908406146429643</v>
      </c>
      <c r="L45" s="159"/>
      <c r="N45" s="115"/>
      <c r="O45" s="115"/>
      <c r="P45" s="115"/>
    </row>
    <row r="46" spans="2:16" s="94" customFormat="1" ht="15.75">
      <c r="B46" s="151">
        <v>3</v>
      </c>
      <c r="C46" s="151" t="s">
        <v>71</v>
      </c>
      <c r="D46" s="152">
        <v>750</v>
      </c>
      <c r="E46" s="152">
        <v>78</v>
      </c>
      <c r="F46" s="153">
        <v>828</v>
      </c>
      <c r="G46" s="152">
        <v>591</v>
      </c>
      <c r="H46" s="152">
        <v>86</v>
      </c>
      <c r="I46" s="153">
        <v>677</v>
      </c>
      <c r="J46" s="152">
        <f t="shared" si="0"/>
        <v>-151</v>
      </c>
      <c r="K46" s="154">
        <f t="shared" si="1"/>
        <v>-0.18236714975845414</v>
      </c>
      <c r="L46" s="155"/>
      <c r="N46" s="113"/>
      <c r="O46" s="113"/>
      <c r="P46" s="114"/>
    </row>
    <row r="47" spans="2:16" s="94" customFormat="1" ht="15.75">
      <c r="B47" s="151">
        <v>12</v>
      </c>
      <c r="C47" s="151" t="s">
        <v>72</v>
      </c>
      <c r="D47" s="152">
        <v>264</v>
      </c>
      <c r="E47" s="152">
        <v>25</v>
      </c>
      <c r="F47" s="153">
        <v>289</v>
      </c>
      <c r="G47" s="152">
        <v>192</v>
      </c>
      <c r="H47" s="152">
        <v>26</v>
      </c>
      <c r="I47" s="153">
        <v>218</v>
      </c>
      <c r="J47" s="152">
        <f t="shared" si="0"/>
        <v>-71</v>
      </c>
      <c r="K47" s="154">
        <f t="shared" si="1"/>
        <v>-0.24567474048442905</v>
      </c>
      <c r="L47" s="155"/>
      <c r="N47" s="113"/>
      <c r="O47" s="113"/>
      <c r="P47" s="114"/>
    </row>
    <row r="48" spans="2:16" s="94" customFormat="1" ht="15.75">
      <c r="B48" s="151">
        <v>46</v>
      </c>
      <c r="C48" s="151" t="s">
        <v>73</v>
      </c>
      <c r="D48" s="152">
        <v>961</v>
      </c>
      <c r="E48" s="152">
        <v>144</v>
      </c>
      <c r="F48" s="153">
        <v>1105</v>
      </c>
      <c r="G48" s="152">
        <v>861</v>
      </c>
      <c r="H48" s="152">
        <v>117</v>
      </c>
      <c r="I48" s="153">
        <v>978</v>
      </c>
      <c r="J48" s="152">
        <f t="shared" si="0"/>
        <v>-127</v>
      </c>
      <c r="K48" s="154">
        <f t="shared" si="1"/>
        <v>-0.11493212669683261</v>
      </c>
      <c r="L48" s="155"/>
      <c r="N48" s="113"/>
      <c r="O48" s="113"/>
      <c r="P48" s="114"/>
    </row>
    <row r="49" spans="2:16" s="95" customFormat="1" ht="15.75">
      <c r="B49" s="156"/>
      <c r="C49" s="156" t="s">
        <v>86</v>
      </c>
      <c r="D49" s="157">
        <v>1975</v>
      </c>
      <c r="E49" s="157">
        <v>247</v>
      </c>
      <c r="F49" s="157">
        <v>2222</v>
      </c>
      <c r="G49" s="157">
        <v>1644</v>
      </c>
      <c r="H49" s="157">
        <v>229</v>
      </c>
      <c r="I49" s="157">
        <v>1873</v>
      </c>
      <c r="J49" s="157">
        <f t="shared" si="0"/>
        <v>-349</v>
      </c>
      <c r="K49" s="158">
        <f t="shared" si="1"/>
        <v>-0.1570657065706571</v>
      </c>
      <c r="L49" s="159"/>
      <c r="N49" s="115"/>
      <c r="O49" s="115"/>
      <c r="P49" s="115"/>
    </row>
    <row r="50" spans="2:16" s="94" customFormat="1" ht="15.75">
      <c r="B50" s="151">
        <v>6</v>
      </c>
      <c r="C50" s="151" t="s">
        <v>61</v>
      </c>
      <c r="D50" s="152">
        <v>173</v>
      </c>
      <c r="E50" s="152">
        <v>23</v>
      </c>
      <c r="F50" s="153">
        <v>196</v>
      </c>
      <c r="G50" s="152">
        <v>122</v>
      </c>
      <c r="H50" s="152">
        <v>15</v>
      </c>
      <c r="I50" s="153">
        <v>137</v>
      </c>
      <c r="J50" s="152">
        <f t="shared" si="0"/>
        <v>-59</v>
      </c>
      <c r="K50" s="154">
        <f t="shared" si="1"/>
        <v>-0.30102040816326525</v>
      </c>
      <c r="L50" s="155"/>
      <c r="N50" s="113"/>
      <c r="O50" s="113"/>
      <c r="P50" s="114"/>
    </row>
    <row r="51" spans="2:16" s="94" customFormat="1" ht="15.75">
      <c r="B51" s="151">
        <v>10</v>
      </c>
      <c r="C51" s="151" t="s">
        <v>62</v>
      </c>
      <c r="D51" s="152">
        <v>95</v>
      </c>
      <c r="E51" s="152">
        <v>16</v>
      </c>
      <c r="F51" s="153">
        <v>111</v>
      </c>
      <c r="G51" s="152">
        <v>81</v>
      </c>
      <c r="H51" s="152">
        <v>11</v>
      </c>
      <c r="I51" s="153">
        <v>92</v>
      </c>
      <c r="J51" s="152">
        <f t="shared" si="0"/>
        <v>-19</v>
      </c>
      <c r="K51" s="154">
        <f t="shared" si="1"/>
        <v>-0.1711711711711712</v>
      </c>
      <c r="L51" s="155"/>
      <c r="N51" s="113"/>
      <c r="O51" s="113"/>
      <c r="P51" s="114"/>
    </row>
    <row r="52" spans="2:16" s="95" customFormat="1" ht="15.75">
      <c r="B52" s="156"/>
      <c r="C52" s="156" t="s">
        <v>87</v>
      </c>
      <c r="D52" s="157">
        <v>268</v>
      </c>
      <c r="E52" s="157">
        <v>39</v>
      </c>
      <c r="F52" s="157">
        <v>307</v>
      </c>
      <c r="G52" s="157">
        <v>203</v>
      </c>
      <c r="H52" s="157">
        <v>26</v>
      </c>
      <c r="I52" s="157">
        <v>229</v>
      </c>
      <c r="J52" s="157">
        <f t="shared" si="0"/>
        <v>-78</v>
      </c>
      <c r="K52" s="158">
        <f t="shared" si="1"/>
        <v>-0.25407166123778502</v>
      </c>
      <c r="L52" s="159"/>
      <c r="N52" s="115"/>
      <c r="O52" s="115"/>
      <c r="P52" s="115"/>
    </row>
    <row r="53" spans="2:16" s="94" customFormat="1" ht="15.75">
      <c r="B53" s="151">
        <v>15</v>
      </c>
      <c r="C53" s="151" t="s">
        <v>117</v>
      </c>
      <c r="D53" s="152">
        <v>276</v>
      </c>
      <c r="E53" s="152">
        <v>54</v>
      </c>
      <c r="F53" s="153">
        <v>330</v>
      </c>
      <c r="G53" s="152">
        <v>196</v>
      </c>
      <c r="H53" s="152">
        <v>23</v>
      </c>
      <c r="I53" s="153">
        <v>219</v>
      </c>
      <c r="J53" s="152">
        <f t="shared" si="0"/>
        <v>-111</v>
      </c>
      <c r="K53" s="154">
        <f t="shared" si="1"/>
        <v>-0.33636363636363631</v>
      </c>
      <c r="L53" s="155"/>
      <c r="N53" s="113"/>
      <c r="O53" s="113"/>
      <c r="P53" s="114"/>
    </row>
    <row r="54" spans="2:16" s="94" customFormat="1" ht="15.75">
      <c r="B54" s="151">
        <v>27</v>
      </c>
      <c r="C54" s="151" t="s">
        <v>64</v>
      </c>
      <c r="D54" s="152">
        <v>72</v>
      </c>
      <c r="E54" s="152">
        <v>15</v>
      </c>
      <c r="F54" s="153">
        <v>87</v>
      </c>
      <c r="G54" s="152">
        <v>36</v>
      </c>
      <c r="H54" s="152">
        <v>11</v>
      </c>
      <c r="I54" s="153">
        <v>47</v>
      </c>
      <c r="J54" s="152">
        <f t="shared" si="0"/>
        <v>-40</v>
      </c>
      <c r="K54" s="154">
        <f t="shared" si="1"/>
        <v>-0.45977011494252873</v>
      </c>
      <c r="L54" s="155"/>
      <c r="N54" s="113"/>
      <c r="O54" s="113"/>
      <c r="P54" s="114"/>
    </row>
    <row r="55" spans="2:16" s="94" customFormat="1" ht="15.75">
      <c r="B55" s="151">
        <v>32</v>
      </c>
      <c r="C55" s="151" t="s">
        <v>113</v>
      </c>
      <c r="D55" s="152">
        <v>45</v>
      </c>
      <c r="E55" s="152">
        <v>10</v>
      </c>
      <c r="F55" s="153">
        <v>55</v>
      </c>
      <c r="G55" s="152">
        <v>41</v>
      </c>
      <c r="H55" s="152">
        <v>5</v>
      </c>
      <c r="I55" s="153">
        <v>46</v>
      </c>
      <c r="J55" s="152">
        <f t="shared" si="0"/>
        <v>-9</v>
      </c>
      <c r="K55" s="154">
        <f t="shared" si="1"/>
        <v>-0.16363636363636369</v>
      </c>
      <c r="L55" s="155"/>
      <c r="N55" s="113"/>
      <c r="O55" s="113"/>
      <c r="P55" s="114"/>
    </row>
    <row r="56" spans="2:16" s="94" customFormat="1" ht="15.75">
      <c r="B56" s="151">
        <v>36</v>
      </c>
      <c r="C56" s="151" t="s">
        <v>65</v>
      </c>
      <c r="D56" s="152">
        <v>193</v>
      </c>
      <c r="E56" s="152">
        <v>25</v>
      </c>
      <c r="F56" s="153">
        <v>218</v>
      </c>
      <c r="G56" s="152">
        <v>134</v>
      </c>
      <c r="H56" s="152">
        <v>25</v>
      </c>
      <c r="I56" s="153">
        <v>159</v>
      </c>
      <c r="J56" s="152">
        <f t="shared" si="0"/>
        <v>-59</v>
      </c>
      <c r="K56" s="154">
        <f t="shared" si="1"/>
        <v>-0.27064220183486243</v>
      </c>
      <c r="L56" s="155"/>
      <c r="N56" s="113"/>
      <c r="O56" s="113"/>
      <c r="P56" s="114"/>
    </row>
    <row r="57" spans="2:16" s="95" customFormat="1" ht="15.75">
      <c r="B57" s="156"/>
      <c r="C57" s="156" t="s">
        <v>88</v>
      </c>
      <c r="D57" s="157">
        <v>586</v>
      </c>
      <c r="E57" s="157">
        <v>104</v>
      </c>
      <c r="F57" s="157">
        <v>690</v>
      </c>
      <c r="G57" s="157">
        <v>407</v>
      </c>
      <c r="H57" s="157">
        <v>64</v>
      </c>
      <c r="I57" s="157">
        <v>471</v>
      </c>
      <c r="J57" s="157">
        <f t="shared" si="0"/>
        <v>-219</v>
      </c>
      <c r="K57" s="158">
        <f t="shared" si="1"/>
        <v>-0.31739130434782614</v>
      </c>
      <c r="L57" s="159"/>
      <c r="N57" s="115"/>
      <c r="O57" s="115"/>
      <c r="P57" s="115"/>
    </row>
    <row r="58" spans="2:16" s="95" customFormat="1" ht="15.75">
      <c r="B58" s="156">
        <v>28</v>
      </c>
      <c r="C58" s="156" t="s">
        <v>89</v>
      </c>
      <c r="D58" s="157">
        <v>3546</v>
      </c>
      <c r="E58" s="157">
        <v>542</v>
      </c>
      <c r="F58" s="157">
        <v>4088</v>
      </c>
      <c r="G58" s="157">
        <v>2888</v>
      </c>
      <c r="H58" s="157">
        <v>461</v>
      </c>
      <c r="I58" s="157">
        <v>3349</v>
      </c>
      <c r="J58" s="157">
        <f t="shared" si="0"/>
        <v>-739</v>
      </c>
      <c r="K58" s="158">
        <f t="shared" si="1"/>
        <v>-0.18077299412915848</v>
      </c>
      <c r="L58" s="159"/>
      <c r="N58" s="115"/>
      <c r="O58" s="115"/>
      <c r="P58" s="115"/>
    </row>
    <row r="59" spans="2:16" s="95" customFormat="1" ht="15.75">
      <c r="B59" s="156">
        <v>30</v>
      </c>
      <c r="C59" s="156" t="s">
        <v>90</v>
      </c>
      <c r="D59" s="157">
        <v>737</v>
      </c>
      <c r="E59" s="157">
        <v>80</v>
      </c>
      <c r="F59" s="157">
        <v>817</v>
      </c>
      <c r="G59" s="157">
        <v>555</v>
      </c>
      <c r="H59" s="157">
        <v>77</v>
      </c>
      <c r="I59" s="157">
        <v>632</v>
      </c>
      <c r="J59" s="157">
        <f t="shared" si="0"/>
        <v>-185</v>
      </c>
      <c r="K59" s="158">
        <f t="shared" si="1"/>
        <v>-0.22643818849449204</v>
      </c>
      <c r="L59" s="159"/>
      <c r="N59" s="115"/>
      <c r="O59" s="115"/>
      <c r="P59" s="115"/>
    </row>
    <row r="60" spans="2:16" s="95" customFormat="1" ht="15.75">
      <c r="B60" s="156">
        <v>31</v>
      </c>
      <c r="C60" s="156" t="s">
        <v>91</v>
      </c>
      <c r="D60" s="157">
        <v>812</v>
      </c>
      <c r="E60" s="157">
        <v>104</v>
      </c>
      <c r="F60" s="157">
        <v>916</v>
      </c>
      <c r="G60" s="157">
        <v>602</v>
      </c>
      <c r="H60" s="157">
        <v>86</v>
      </c>
      <c r="I60" s="157">
        <v>688</v>
      </c>
      <c r="J60" s="157">
        <f t="shared" si="0"/>
        <v>-228</v>
      </c>
      <c r="K60" s="158">
        <f t="shared" si="1"/>
        <v>-0.24890829694323147</v>
      </c>
      <c r="L60" s="159"/>
      <c r="N60" s="115"/>
      <c r="O60" s="115"/>
      <c r="P60" s="115"/>
    </row>
    <row r="61" spans="2:16" s="94" customFormat="1" ht="15.75">
      <c r="B61" s="151">
        <v>1</v>
      </c>
      <c r="C61" s="151" t="s">
        <v>114</v>
      </c>
      <c r="D61" s="152">
        <v>323</v>
      </c>
      <c r="E61" s="152">
        <v>144</v>
      </c>
      <c r="F61" s="153">
        <v>467</v>
      </c>
      <c r="G61" s="152">
        <v>222</v>
      </c>
      <c r="H61" s="152">
        <v>38</v>
      </c>
      <c r="I61" s="153">
        <v>260</v>
      </c>
      <c r="J61" s="152">
        <f t="shared" si="0"/>
        <v>-207</v>
      </c>
      <c r="K61" s="154">
        <f t="shared" si="1"/>
        <v>-0.44325481798715205</v>
      </c>
      <c r="L61" s="155"/>
      <c r="N61" s="113"/>
      <c r="O61" s="113"/>
      <c r="P61" s="114"/>
    </row>
    <row r="62" spans="2:16" s="94" customFormat="1" ht="15.75">
      <c r="B62" s="151">
        <v>20</v>
      </c>
      <c r="C62" s="151" t="s">
        <v>115</v>
      </c>
      <c r="D62" s="152">
        <v>543</v>
      </c>
      <c r="E62" s="152">
        <v>299</v>
      </c>
      <c r="F62" s="153">
        <v>842</v>
      </c>
      <c r="G62" s="152">
        <v>420</v>
      </c>
      <c r="H62" s="152">
        <v>65</v>
      </c>
      <c r="I62" s="153">
        <v>485</v>
      </c>
      <c r="J62" s="152">
        <f t="shared" si="0"/>
        <v>-357</v>
      </c>
      <c r="K62" s="154">
        <f t="shared" si="1"/>
        <v>-0.42399049881235151</v>
      </c>
      <c r="L62" s="155"/>
      <c r="N62" s="113"/>
      <c r="O62" s="113"/>
      <c r="P62" s="114"/>
    </row>
    <row r="63" spans="2:16" s="94" customFormat="1" ht="15.75">
      <c r="B63" s="151">
        <v>48</v>
      </c>
      <c r="C63" s="151" t="s">
        <v>116</v>
      </c>
      <c r="D63" s="152">
        <v>729</v>
      </c>
      <c r="E63" s="152">
        <v>529</v>
      </c>
      <c r="F63" s="153">
        <v>1258</v>
      </c>
      <c r="G63" s="152">
        <v>631</v>
      </c>
      <c r="H63" s="152">
        <v>91</v>
      </c>
      <c r="I63" s="153">
        <v>722</v>
      </c>
      <c r="J63" s="152">
        <f t="shared" si="0"/>
        <v>-536</v>
      </c>
      <c r="K63" s="154">
        <f t="shared" si="1"/>
        <v>-0.42607313195548491</v>
      </c>
      <c r="L63" s="155"/>
      <c r="N63" s="113"/>
      <c r="O63" s="113"/>
      <c r="P63" s="114"/>
    </row>
    <row r="64" spans="2:16" s="95" customFormat="1" ht="15.75">
      <c r="B64" s="156"/>
      <c r="C64" s="156" t="s">
        <v>92</v>
      </c>
      <c r="D64" s="157">
        <v>1595</v>
      </c>
      <c r="E64" s="157">
        <v>972</v>
      </c>
      <c r="F64" s="157">
        <v>2567</v>
      </c>
      <c r="G64" s="157">
        <v>1273</v>
      </c>
      <c r="H64" s="157">
        <v>194</v>
      </c>
      <c r="I64" s="157">
        <v>1467</v>
      </c>
      <c r="J64" s="157">
        <f t="shared" si="0"/>
        <v>-1100</v>
      </c>
      <c r="K64" s="158">
        <f t="shared" si="1"/>
        <v>-0.4285157771717959</v>
      </c>
      <c r="L64" s="159"/>
      <c r="N64" s="115"/>
      <c r="O64" s="115"/>
      <c r="P64" s="115"/>
    </row>
    <row r="65" spans="2:16" s="95" customFormat="1" ht="15.75">
      <c r="B65" s="156">
        <v>26</v>
      </c>
      <c r="C65" s="156" t="s">
        <v>93</v>
      </c>
      <c r="D65" s="157">
        <v>218</v>
      </c>
      <c r="E65" s="157">
        <v>24</v>
      </c>
      <c r="F65" s="157">
        <v>242</v>
      </c>
      <c r="G65" s="157">
        <v>166</v>
      </c>
      <c r="H65" s="157">
        <v>21</v>
      </c>
      <c r="I65" s="157">
        <v>187</v>
      </c>
      <c r="J65" s="157">
        <f t="shared" si="0"/>
        <v>-55</v>
      </c>
      <c r="K65" s="158">
        <f t="shared" si="1"/>
        <v>-0.22727272727272729</v>
      </c>
      <c r="L65" s="159"/>
      <c r="N65" s="115"/>
      <c r="O65" s="115"/>
      <c r="P65" s="115"/>
    </row>
    <row r="66" spans="2:16" s="94" customFormat="1" ht="15.75">
      <c r="B66" s="151">
        <v>51</v>
      </c>
      <c r="C66" s="151" t="s">
        <v>94</v>
      </c>
      <c r="D66" s="152">
        <v>14</v>
      </c>
      <c r="E66" s="152">
        <v>1</v>
      </c>
      <c r="F66" s="152">
        <v>15</v>
      </c>
      <c r="G66" s="152">
        <v>7</v>
      </c>
      <c r="H66" s="152">
        <v>2</v>
      </c>
      <c r="I66" s="152">
        <v>9</v>
      </c>
      <c r="J66" s="152">
        <f t="shared" si="0"/>
        <v>-6</v>
      </c>
      <c r="K66" s="154">
        <f t="shared" si="1"/>
        <v>-0.4</v>
      </c>
      <c r="L66" s="155"/>
      <c r="N66" s="113"/>
      <c r="O66" s="113"/>
      <c r="P66" s="114"/>
    </row>
    <row r="67" spans="2:16" s="94" customFormat="1" ht="15.75">
      <c r="B67" s="151">
        <v>52</v>
      </c>
      <c r="C67" s="151" t="s">
        <v>95</v>
      </c>
      <c r="D67" s="152">
        <v>11</v>
      </c>
      <c r="E67" s="152">
        <v>2</v>
      </c>
      <c r="F67" s="152">
        <v>13</v>
      </c>
      <c r="G67" s="152">
        <v>10</v>
      </c>
      <c r="H67" s="152">
        <v>1</v>
      </c>
      <c r="I67" s="152">
        <v>11</v>
      </c>
      <c r="J67" s="152">
        <f t="shared" si="0"/>
        <v>-2</v>
      </c>
      <c r="K67" s="154">
        <f t="shared" si="1"/>
        <v>-0.15384615384615385</v>
      </c>
      <c r="L67" s="155"/>
      <c r="N67" s="113"/>
      <c r="O67" s="113"/>
      <c r="P67" s="114"/>
    </row>
    <row r="68" spans="2:16" s="94" customFormat="1" ht="15" customHeight="1">
      <c r="B68" s="160"/>
      <c r="C68" s="160" t="s">
        <v>8</v>
      </c>
      <c r="D68" s="161">
        <v>18838</v>
      </c>
      <c r="E68" s="161">
        <v>3334</v>
      </c>
      <c r="F68" s="161">
        <v>22172</v>
      </c>
      <c r="G68" s="161">
        <v>14839</v>
      </c>
      <c r="H68" s="161">
        <v>2301</v>
      </c>
      <c r="I68" s="161">
        <v>17140</v>
      </c>
      <c r="J68" s="161">
        <f t="shared" si="0"/>
        <v>-5032</v>
      </c>
      <c r="K68" s="162">
        <f t="shared" si="1"/>
        <v>-0.22695291358470138</v>
      </c>
      <c r="L68" s="155"/>
      <c r="N68" s="115"/>
      <c r="O68" s="115"/>
      <c r="P68" s="115"/>
    </row>
    <row r="69" spans="2:16">
      <c r="B69" s="163"/>
      <c r="C69" s="163"/>
      <c r="D69" s="164"/>
      <c r="E69" s="164"/>
      <c r="F69" s="165"/>
      <c r="G69" s="164"/>
      <c r="H69" s="164"/>
      <c r="I69" s="165"/>
      <c r="J69" s="165"/>
      <c r="K69" s="165"/>
      <c r="L69" s="163"/>
      <c r="N69" s="116"/>
      <c r="O69" s="116"/>
      <c r="P69" s="116"/>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Z27" sqref="Z27"/>
    </sheetView>
  </sheetViews>
  <sheetFormatPr baseColWidth="10" defaultRowHeight="12.75"/>
  <cols>
    <col min="1" max="7" width="0" style="11" hidden="1" customWidth="1"/>
    <col min="8" max="8" width="25.85546875" style="11" hidden="1" customWidth="1"/>
    <col min="9" max="14" width="11.42578125" style="11"/>
    <col min="15" max="15" width="19.85546875" style="11" customWidth="1"/>
    <col min="16" max="16" width="3.7109375" style="11" customWidth="1"/>
    <col min="17" max="16384" width="11.42578125" style="11"/>
  </cols>
  <sheetData>
    <row r="1" spans="1:24" ht="18.75">
      <c r="I1" s="206" t="s">
        <v>96</v>
      </c>
      <c r="J1" s="206"/>
      <c r="K1" s="206"/>
      <c r="L1" s="206"/>
      <c r="M1" s="206"/>
      <c r="N1" s="206"/>
      <c r="O1" s="206"/>
      <c r="P1" s="206"/>
      <c r="Q1" s="206"/>
      <c r="R1" s="206"/>
      <c r="S1" s="18"/>
    </row>
    <row r="2" spans="1:24" s="10" customFormat="1" ht="20.100000000000001" customHeight="1">
      <c r="A2" s="172" t="s">
        <v>123</v>
      </c>
      <c r="B2" s="172"/>
      <c r="C2" s="172"/>
      <c r="D2" s="172"/>
      <c r="E2" s="172"/>
      <c r="F2" s="172"/>
      <c r="G2" s="172"/>
      <c r="H2" s="172"/>
      <c r="I2" s="172"/>
      <c r="J2" s="172"/>
      <c r="K2" s="172"/>
      <c r="L2" s="172"/>
      <c r="M2" s="172"/>
      <c r="N2" s="172"/>
      <c r="O2" s="172"/>
      <c r="P2" s="172"/>
      <c r="Q2" s="172"/>
      <c r="R2" s="172"/>
    </row>
    <row r="3" spans="1:24" customFormat="1" ht="39.75" customHeight="1">
      <c r="A3" s="11"/>
      <c r="B3" s="11"/>
      <c r="C3" s="11"/>
      <c r="D3" s="11"/>
      <c r="E3" s="11"/>
      <c r="F3" s="11"/>
      <c r="G3" s="11"/>
      <c r="H3" s="11"/>
      <c r="I3" s="11"/>
      <c r="J3" s="11"/>
      <c r="K3" s="11"/>
      <c r="L3" s="11"/>
      <c r="M3" s="11"/>
      <c r="N3" s="11"/>
      <c r="O3" s="11"/>
      <c r="P3" s="11"/>
    </row>
    <row r="4" spans="1:24" ht="19.5" customHeight="1">
      <c r="A4" s="11" t="s">
        <v>97</v>
      </c>
      <c r="I4" s="207" t="s">
        <v>102</v>
      </c>
      <c r="J4" s="207"/>
      <c r="K4" s="207"/>
      <c r="L4" s="207"/>
      <c r="M4" s="207"/>
      <c r="N4" s="207"/>
      <c r="O4" s="207"/>
      <c r="P4" s="207"/>
      <c r="Q4" s="92"/>
      <c r="R4" s="92"/>
      <c r="S4" s="92"/>
      <c r="T4" s="92"/>
      <c r="U4" s="92"/>
      <c r="V4" s="92"/>
      <c r="W4" s="92"/>
      <c r="X4" s="92"/>
    </row>
    <row r="5" spans="1:24" ht="12.75" customHeight="1">
      <c r="I5" s="91"/>
      <c r="J5" s="91"/>
      <c r="K5" s="91"/>
      <c r="L5" s="91"/>
      <c r="M5" s="91"/>
      <c r="N5" s="91"/>
      <c r="O5" s="91"/>
      <c r="P5" s="91"/>
      <c r="Q5" s="91"/>
    </row>
    <row r="6" spans="1:24" ht="14.25" customHeight="1">
      <c r="A6" s="15" t="str">
        <f>'Total y Variación interanual'!C68</f>
        <v>TOTAL</v>
      </c>
      <c r="B6" s="15">
        <f>'Total y Variación interanual'!I68</f>
        <v>17140</v>
      </c>
      <c r="C6" s="11">
        <v>1587</v>
      </c>
      <c r="D6" s="11">
        <v>22097</v>
      </c>
      <c r="E6" s="11">
        <v>28829</v>
      </c>
      <c r="F6" s="11">
        <v>2427</v>
      </c>
      <c r="G6" s="11">
        <v>31256</v>
      </c>
    </row>
    <row r="7" spans="1:24">
      <c r="J7" s="11" t="str">
        <f>'Total y Variación interanual'!$C$14</f>
        <v>Andalucía</v>
      </c>
      <c r="K7" s="15">
        <f>'Total y Variación interanual'!$I$14</f>
        <v>1885</v>
      </c>
    </row>
    <row r="8" spans="1:24">
      <c r="J8" s="11" t="str">
        <f>'Total y Variación interanual'!C18</f>
        <v>Aragón</v>
      </c>
      <c r="K8" s="15">
        <f>'Total y Variación interanual'!I18</f>
        <v>703</v>
      </c>
    </row>
    <row r="9" spans="1:24">
      <c r="B9" s="10" t="s">
        <v>2</v>
      </c>
      <c r="C9" s="10" t="s">
        <v>3</v>
      </c>
      <c r="D9" s="10" t="s">
        <v>79</v>
      </c>
      <c r="J9" s="11" t="str">
        <f>'Total y Variación interanual'!C19</f>
        <v>Asturias</v>
      </c>
      <c r="K9" s="15">
        <f>'Total y Variación interanual'!I19</f>
        <v>214</v>
      </c>
    </row>
    <row r="10" spans="1:24">
      <c r="A10" s="17" t="s">
        <v>98</v>
      </c>
      <c r="B10" s="15">
        <f>'Total y Variación interanual'!D68</f>
        <v>18838</v>
      </c>
      <c r="C10" s="15">
        <f>'Total y Variación interanual'!E68</f>
        <v>3334</v>
      </c>
      <c r="D10" s="15">
        <f>'Total y Variación interanual'!F68</f>
        <v>22172</v>
      </c>
      <c r="J10" s="11" t="str">
        <f>'Total y Variación interanual'!C20</f>
        <v>Baleares</v>
      </c>
      <c r="K10" s="15">
        <f>'Total y Variación interanual'!I20</f>
        <v>570</v>
      </c>
    </row>
    <row r="11" spans="1:24">
      <c r="A11" s="17" t="s">
        <v>99</v>
      </c>
      <c r="B11" s="15">
        <f>'Total y Variación interanual'!G68</f>
        <v>14839</v>
      </c>
      <c r="C11" s="15">
        <f>'Total y Variación interanual'!H68</f>
        <v>2301</v>
      </c>
      <c r="D11" s="15">
        <f>'Total y Variación interanual'!I68</f>
        <v>17140</v>
      </c>
      <c r="J11" s="11" t="str">
        <f>'Total y Variación interanual'!C23</f>
        <v>Canarias</v>
      </c>
      <c r="K11" s="15">
        <f>'Total y Variación interanual'!I23</f>
        <v>304</v>
      </c>
    </row>
    <row r="12" spans="1:24">
      <c r="J12" s="11" t="str">
        <f>'Total y Variación interanual'!C24</f>
        <v>Cantabria</v>
      </c>
      <c r="K12" s="15">
        <f>'Total y Variación interanual'!I24</f>
        <v>125</v>
      </c>
    </row>
    <row r="13" spans="1:24">
      <c r="J13" s="11" t="str">
        <f>'Total y Variación interanual'!$C$34</f>
        <v>CASTILLA-LEÓN</v>
      </c>
      <c r="K13" s="15">
        <f>'Total y Variación interanual'!$I$34</f>
        <v>945</v>
      </c>
    </row>
    <row r="14" spans="1:24">
      <c r="J14" s="11" t="str">
        <f>'Total y Variación interanual'!$C$40</f>
        <v>CAST.-LA MANCHA</v>
      </c>
      <c r="K14" s="15">
        <f>'Total y Variación interanual'!$I$40</f>
        <v>687</v>
      </c>
    </row>
    <row r="15" spans="1:24" ht="12.75" customHeight="1">
      <c r="J15" s="11" t="str">
        <f>'Total y Variación interanual'!$C$45</f>
        <v>CATALUÑA</v>
      </c>
      <c r="K15" s="15">
        <f>'Total y Variación interanual'!$I$45</f>
        <v>2791</v>
      </c>
    </row>
    <row r="16" spans="1:24">
      <c r="J16" s="11" t="str">
        <f>'Total y Variación interanual'!$C$49</f>
        <v>C. VALENCIANA</v>
      </c>
      <c r="K16" s="15">
        <f>'Total y Variación interanual'!$I$49</f>
        <v>1873</v>
      </c>
    </row>
    <row r="17" spans="10:11">
      <c r="J17" s="11" t="str">
        <f>'Total y Variación interanual'!$C$52</f>
        <v>EXTREMADURA</v>
      </c>
      <c r="K17" s="15">
        <f>'Total y Variación interanual'!$I$52</f>
        <v>229</v>
      </c>
    </row>
    <row r="18" spans="10:11">
      <c r="J18" s="11" t="str">
        <f>'Total y Variación interanual'!C57</f>
        <v>GALICIA</v>
      </c>
      <c r="K18" s="15">
        <f>'Total y Variación interanual'!I57</f>
        <v>471</v>
      </c>
    </row>
    <row r="19" spans="10:11">
      <c r="J19" s="11" t="str">
        <f>'Total y Variación interanual'!C58</f>
        <v>C. DE MADRID</v>
      </c>
      <c r="K19" s="15">
        <f>'Total y Variación interanual'!I58</f>
        <v>3349</v>
      </c>
    </row>
    <row r="20" spans="10:11">
      <c r="J20" s="11" t="str">
        <f>'Total y Variación interanual'!C59</f>
        <v>R. DE MURCIA</v>
      </c>
      <c r="K20" s="15">
        <f>'Total y Variación interanual'!I59</f>
        <v>632</v>
      </c>
    </row>
    <row r="21" spans="10:11">
      <c r="J21" s="11" t="str">
        <f>'Total y Variación interanual'!C60</f>
        <v>NAVARRA</v>
      </c>
      <c r="K21" s="15">
        <f>'Total y Variación interanual'!I60</f>
        <v>688</v>
      </c>
    </row>
    <row r="22" spans="10:11">
      <c r="J22" s="11" t="str">
        <f>'Total y Variación interanual'!C64</f>
        <v>PAÍS VASCO</v>
      </c>
      <c r="K22" s="15">
        <f>'Total y Variación interanual'!I64</f>
        <v>1467</v>
      </c>
    </row>
    <row r="23" spans="10:11">
      <c r="J23" s="11" t="str">
        <f>'Total y Variación interanual'!C65</f>
        <v>LA RIOJA</v>
      </c>
      <c r="K23" s="15">
        <f>'Total y Variación interanual'!I65</f>
        <v>187</v>
      </c>
    </row>
    <row r="24" spans="10:11">
      <c r="J24" s="15" t="str">
        <f>'Total y Variación interanual'!C66</f>
        <v>CEUTA</v>
      </c>
      <c r="K24" s="15">
        <f>'Total y Variación interanual'!I66</f>
        <v>9</v>
      </c>
    </row>
    <row r="25" spans="10:11">
      <c r="J25" s="15" t="str">
        <f>'Total y Variación interanual'!C67</f>
        <v>MELILLA</v>
      </c>
      <c r="K25" s="15">
        <f>'Total y Variación interanual'!I67</f>
        <v>11</v>
      </c>
    </row>
    <row r="53" spans="9:15" ht="15" customHeight="1">
      <c r="I53" s="207" t="s">
        <v>125</v>
      </c>
      <c r="J53" s="207"/>
      <c r="K53" s="207"/>
      <c r="L53" s="207"/>
      <c r="M53" s="207"/>
      <c r="N53" s="207"/>
      <c r="O53" s="207"/>
    </row>
    <row r="63" spans="9:15">
      <c r="K63" s="15">
        <f>'Total y Variación interanual'!$D$68</f>
        <v>18838</v>
      </c>
    </row>
    <row r="64" spans="9:15">
      <c r="K64" s="15">
        <f>'Total y Variación interanual'!$G$68</f>
        <v>14839</v>
      </c>
    </row>
    <row r="65" spans="11:11">
      <c r="K65" s="15"/>
    </row>
    <row r="66" spans="11:11">
      <c r="K66" s="15">
        <f>'Total y Variación interanual'!$E$68</f>
        <v>3334</v>
      </c>
    </row>
    <row r="67" spans="11:11">
      <c r="K67" s="15">
        <f>'Total y Variación interanual'!$H$68</f>
        <v>2301</v>
      </c>
    </row>
    <row r="68" spans="11:11">
      <c r="K68" s="15"/>
    </row>
    <row r="69" spans="11:11">
      <c r="K69" s="15">
        <f>'Total y Variación interanual'!$F$68</f>
        <v>22172</v>
      </c>
    </row>
    <row r="70" spans="11:11">
      <c r="K70" s="15">
        <f>'Total y Variación interanual'!$I$68</f>
        <v>17140</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GISS</cp:lastModifiedBy>
  <cp:lastPrinted>2020-07-22T07:39:18Z</cp:lastPrinted>
  <dcterms:created xsi:type="dcterms:W3CDTF">2020-04-09T17:28:39Z</dcterms:created>
  <dcterms:modified xsi:type="dcterms:W3CDTF">2022-07-20T11:34:08Z</dcterms:modified>
</cp:coreProperties>
</file>