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I:\GESTION\DATOS\maternidad, paternidad y excedencias\cuarto trimestre\4 trimestre 2022\"/>
    </mc:Choice>
  </mc:AlternateContent>
  <xr:revisionPtr revIDLastSave="0" documentId="13_ncr:1_{5F4E8FF7-8505-4A74-9499-3B8DC5AFCC64}" xr6:coauthVersionLast="47" xr6:coauthVersionMax="47" xr10:uidLastSave="{00000000-0000-0000-0000-000000000000}"/>
  <bookViews>
    <workbookView xWindow="-120" yWindow="-120" windowWidth="29040" windowHeight="1599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<sst xmlns="http://schemas.openxmlformats.org/spreadsheetml/2006/main" count="260" uniqueCount="126">
  <si>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</si>
  <si>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</si>
  <si>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</si>
  <si>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</si>
  <si>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</si>
  <si>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</si>
  <si>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</si>
  <si>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</si>
  <si>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</si>
  <si>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</si>
  <si>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</si>
  <si>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</si>
  <si>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</si>
  <si>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</si>
  <si>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</si>
  <si>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</si>
  <si>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</si>
  <si>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</si>
  <si>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</si>
  <si>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</si>
  <si>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</si>
  <si>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</si>
  <si>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</si>
  <si>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</si>
  <si>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</si>
  <si>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</si>
  <si>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</si>
  <si>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</si>
  <si>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</si>
  <si>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</si>
  <si>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</si>
  <si>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</si>
  <si>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</si>
  <si>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</si>
  <si>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</si>
  <si>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</si>
  <si>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</si>
  <si>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</si>
  <si>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</si>
  <si>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</si>
  <si>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</si>
  <si>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</si>
  <si>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</si>
  <si>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</si>
  <si>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</si>
  <si>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</si>
  <si>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</si>
  <si>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</si>
  <si>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</si>
  <si>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</si>
  <si>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</si>
  <si>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</si>
  <si>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</si>
  <si>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</si>
  <si>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</si>
  <si>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</si>
  <si>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</si>
  <si>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</si>
  <si>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</si>
  <si>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</si>
  <si>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</si>
  <si>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</si>
  <si>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</si>
  <si>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</si>
  <si>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</si>
  <si>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</si>
  <si>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</si>
  <si>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</si>
  <si>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</si>
  <si>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</si>
  <si>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</si>
  <si>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</si>
  <si>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</si>
  <si>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</si>
  <si>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</si>
  <si>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</si>
  <si>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</si>
  <si>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</si>
  <si>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</si>
  <si>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</si>
  <si>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</si>
  <si>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</si>
  <si>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</si>
  <si>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</si>
  <si>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</si>
  <si>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</si>
  <si>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</si>
  <si>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</si>
  <si>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</si>
  <si>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</si>
  <si>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</si>
  <si>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</si>
  <si>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</si>
  <si>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</si>
  <si>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</si>
  <si>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</si>
  <si>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</si>
  <si>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</si>
  <si>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</si>
  <si>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</si>
  <si>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</si>
  <si>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</si>
  <si>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</si>
  <si>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</si>
  <si>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</si>
  <si>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</si>
  <si>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</si>
  <si>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</si>
  <si>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</si>
  <si>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</si>
  <si>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</si>
  <si>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</si>
  <si>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</si>
  <si>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</si>
  <si>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</si>
  <si>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</si>
  <si>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</si>
  <si>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</si>
  <si>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2021/2022</t>
  </si>
  <si>
    <t>PROV / CC.AA</t>
  </si>
  <si>
    <t>ENERO-DICIEMBRE 2022 (2)</t>
  </si>
  <si>
    <t>GASTO ENERO/DICIEMBRE
 2022</t>
  </si>
  <si>
    <t>ENERO - DICIEMBRE 2022</t>
  </si>
  <si>
    <t>ENERO - DICIEMBRE 2021</t>
  </si>
  <si>
    <r>
      <t xml:space="preserve">COMPARACIÓN 2021/2022 </t>
    </r>
    <r>
      <rPr>
        <sz val="14"/>
        <rFont val="Calibri"/>
        <family val="2"/>
        <scheme val="minor"/>
      </rPr>
      <t xml:space="preserve"> (Enero -Diciembre)</t>
    </r>
  </si>
  <si>
    <r>
      <t xml:space="preserve">DURACIÓN MEDIA DE LOS PROCESOS PARA EL </t>
    </r>
    <r>
      <rPr>
        <b/>
        <sz val="12"/>
        <color rgb="FFFF0000"/>
        <rFont val="Calibri"/>
        <family val="2"/>
        <scheme val="minor"/>
      </rPr>
      <t>PRIMER PROGENITOR</t>
    </r>
    <r>
      <rPr>
        <b/>
        <sz val="12"/>
        <rFont val="Calibri"/>
        <family val="2"/>
        <scheme val="minor"/>
      </rPr>
      <t xml:space="preserve"> EN LOS SUPUESTOS DE MATERNIDAD BIOLÓGICA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</si>
</sst>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3">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3" fillId="9" borderId="15" xfId="1" applyFont="1" applyFill="1" applyBorder="1" applyAlignment="1">
      <alignment horizontal="center" vertical="center" wrapText="1"/>
    </xf>
    <xf numFmtId="0" fontId="23" fillId="9" borderId="15" xfId="2" applyFont="1" applyFill="1" applyBorder="1" applyAlignment="1">
      <alignment horizontal="center" vertical="center" wrapText="1"/>
    </xf>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9" fontId="9" fillId="0" borderId="0" xfId="62" applyFont="1"/>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5" xfId="2" applyFont="1" applyFill="1" applyBorder="1" applyAlignment="1">
      <alignment horizontal="center" vertical="center" wrapText="1"/>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86106</c:v>
                </c:pt>
                <c:pt idx="1">
                  <c:v>13427</c:v>
                </c:pt>
                <c:pt idx="2">
                  <c:v>6768</c:v>
                </c:pt>
                <c:pt idx="3">
                  <c:v>12534</c:v>
                </c:pt>
                <c:pt idx="4">
                  <c:v>16310</c:v>
                </c:pt>
                <c:pt idx="5">
                  <c:v>4692</c:v>
                </c:pt>
                <c:pt idx="6">
                  <c:v>19664</c:v>
                </c:pt>
                <c:pt idx="7">
                  <c:v>20476</c:v>
                </c:pt>
                <c:pt idx="8">
                  <c:v>84287</c:v>
                </c:pt>
                <c:pt idx="9">
                  <c:v>10311</c:v>
                </c:pt>
                <c:pt idx="10">
                  <c:v>21518</c:v>
                </c:pt>
                <c:pt idx="11">
                  <c:v>78134</c:v>
                </c:pt>
                <c:pt idx="12">
                  <c:v>18225</c:v>
                </c:pt>
                <c:pt idx="13">
                  <c:v>6915</c:v>
                </c:pt>
                <c:pt idx="14">
                  <c:v>3224</c:v>
                </c:pt>
                <c:pt idx="15">
                  <c:v>48372</c:v>
                </c:pt>
                <c:pt idx="16">
                  <c:v>21284</c:v>
                </c:pt>
                <c:pt idx="17">
                  <c:v>596</c:v>
                </c:pt>
                <c:pt idx="18">
                  <c:v>877</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5279</c:v>
                </c:pt>
                <c:pt idx="1">
                  <c:v>1894</c:v>
                </c:pt>
                <c:pt idx="2">
                  <c:v>597</c:v>
                </c:pt>
                <c:pt idx="3">
                  <c:v>1311</c:v>
                </c:pt>
                <c:pt idx="4">
                  <c:v>818</c:v>
                </c:pt>
                <c:pt idx="5">
                  <c:v>355</c:v>
                </c:pt>
                <c:pt idx="6">
                  <c:v>2564</c:v>
                </c:pt>
                <c:pt idx="7">
                  <c:v>1805</c:v>
                </c:pt>
                <c:pt idx="8">
                  <c:v>7322</c:v>
                </c:pt>
                <c:pt idx="9">
                  <c:v>4866</c:v>
                </c:pt>
                <c:pt idx="10">
                  <c:v>570</c:v>
                </c:pt>
                <c:pt idx="11">
                  <c:v>1212</c:v>
                </c:pt>
                <c:pt idx="12">
                  <c:v>9822</c:v>
                </c:pt>
                <c:pt idx="13">
                  <c:v>1906</c:v>
                </c:pt>
                <c:pt idx="14">
                  <c:v>1858</c:v>
                </c:pt>
                <c:pt idx="15">
                  <c:v>4752</c:v>
                </c:pt>
                <c:pt idx="16">
                  <c:v>461</c:v>
                </c:pt>
                <c:pt idx="17">
                  <c:v>29</c:v>
                </c:pt>
                <c:pt idx="18">
                  <c:v>34</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35696</c:v>
                </c:pt>
                <c:pt idx="1">
                  <c:v>33290</c:v>
                </c:pt>
                <c:pt idx="3">
                  <c:v>12259</c:v>
                </c:pt>
                <c:pt idx="4">
                  <c:v>14165</c:v>
                </c:pt>
                <c:pt idx="6">
                  <c:v>47955</c:v>
                </c:pt>
                <c:pt idx="7">
                  <c:v>47455</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2022</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142874</xdr:colOff>
      <xdr:row>55</xdr:row>
      <xdr:rowOff>90487</xdr:rowOff>
    </xdr:from>
    <xdr:to>
      <xdr:col>14</xdr:col>
      <xdr:colOff>914399</xdr:colOff>
      <xdr:row>76</xdr:row>
      <xdr:rowOff>133350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J37" sqref="J37"/>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42" t="s">
        <v>108</v>
      </c>
      <c r="C22" s="142"/>
      <c r="D22" s="142"/>
      <c r="E22" s="6"/>
    </row>
    <row r="23" spans="2:5" ht="26.25" customHeight="1">
      <c r="B23" s="143">
        <f>'Totales y gasto'!$E$75</f>
        <v>473720</v>
      </c>
      <c r="C23" s="143"/>
      <c r="D23" s="143"/>
      <c r="E23" s="7"/>
    </row>
    <row r="24" spans="2:5" ht="14.25" customHeight="1">
      <c r="B24" s="3"/>
      <c r="C24" s="3"/>
      <c r="D24" s="3"/>
    </row>
    <row r="25" spans="2:5" ht="26.25">
      <c r="B25" s="4" t="s">
        <v>0</v>
      </c>
      <c r="C25" s="3"/>
      <c r="D25" s="5">
        <f>'Totales y gasto'!$F$75</f>
        <v>224359</v>
      </c>
    </row>
    <row r="26" spans="2:5" ht="26.25">
      <c r="B26" s="4" t="s">
        <v>1</v>
      </c>
      <c r="C26" s="3"/>
      <c r="D26" s="5">
        <f>'Totales y gasto'!$G$75</f>
        <v>249361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47" activePane="bottomLeft" state="frozen"/>
      <selection activeCell="C25" sqref="C25"/>
      <selection pane="bottomLeft" activeCell="Q75" sqref="Q75"/>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6" t="s">
        <v>4</v>
      </c>
      <c r="E6" s="146"/>
      <c r="F6" s="146"/>
      <c r="G6" s="146"/>
      <c r="H6" s="147"/>
      <c r="I6" s="17"/>
      <c r="J6" s="18"/>
    </row>
    <row r="7" spans="1:23" ht="20.100000000000001" customHeight="1">
      <c r="D7" s="148" t="s">
        <v>120</v>
      </c>
      <c r="E7" s="148"/>
      <c r="F7" s="148"/>
      <c r="G7" s="148"/>
      <c r="H7" s="14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0" t="s">
        <v>5</v>
      </c>
      <c r="F10" s="151"/>
      <c r="G10" s="152"/>
      <c r="H10" s="25"/>
      <c r="I10" s="26"/>
      <c r="J10" s="27"/>
    </row>
    <row r="11" spans="1:23" s="28" customFormat="1" ht="21.4" customHeight="1">
      <c r="C11" s="145" t="s">
        <v>102</v>
      </c>
      <c r="D11" s="153" t="s">
        <v>119</v>
      </c>
      <c r="E11" s="153" t="s">
        <v>106</v>
      </c>
      <c r="F11" s="153" t="s">
        <v>6</v>
      </c>
      <c r="G11" s="153" t="s">
        <v>7</v>
      </c>
      <c r="H11" s="153" t="s">
        <v>121</v>
      </c>
      <c r="I11" s="29"/>
      <c r="J11" s="30"/>
      <c r="M11" s="31"/>
    </row>
    <row r="12" spans="1:23" s="28" customFormat="1" ht="24.75" customHeight="1">
      <c r="C12" s="145"/>
      <c r="D12" s="153"/>
      <c r="E12" s="153"/>
      <c r="F12" s="153"/>
      <c r="G12" s="153"/>
      <c r="H12" s="153"/>
      <c r="I12" s="29"/>
      <c r="J12" s="30"/>
      <c r="M12" s="31"/>
    </row>
    <row r="13" spans="1:23" s="23" customFormat="1" ht="16.149999999999999" customHeight="1">
      <c r="A13" s="32"/>
      <c r="B13" s="32"/>
      <c r="C13" s="99"/>
      <c r="D13" s="99" t="s">
        <v>21</v>
      </c>
      <c r="E13" s="100">
        <v>86106</v>
      </c>
      <c r="F13" s="100">
        <v>41152</v>
      </c>
      <c r="G13" s="100">
        <v>44954</v>
      </c>
      <c r="H13" s="101">
        <v>506111954.31999999</v>
      </c>
      <c r="I13" s="33"/>
      <c r="J13" s="34">
        <f>K13-E13</f>
        <v>0</v>
      </c>
      <c r="K13" s="35">
        <f>SUM(F13:G13)</f>
        <v>86106</v>
      </c>
      <c r="L13" s="36">
        <f>SUM(H14:H21)</f>
        <v>506111954.32000005</v>
      </c>
      <c r="M13" s="37">
        <f>L13-H13</f>
        <v>0</v>
      </c>
      <c r="T13" s="86"/>
      <c r="U13" s="86"/>
      <c r="V13" s="86"/>
      <c r="W13" s="87"/>
    </row>
    <row r="14" spans="1:23" ht="16.149999999999999" customHeight="1">
      <c r="A14" s="32"/>
      <c r="B14" s="32"/>
      <c r="C14" s="102">
        <v>4</v>
      </c>
      <c r="D14" s="103" t="s">
        <v>22</v>
      </c>
      <c r="E14" s="104">
        <v>9147</v>
      </c>
      <c r="F14" s="104">
        <v>4147</v>
      </c>
      <c r="G14" s="104">
        <v>5000</v>
      </c>
      <c r="H14" s="105">
        <v>48367228.520000003</v>
      </c>
      <c r="I14" s="38"/>
      <c r="J14" s="34">
        <f t="shared" ref="J14:J75" si="0">K14-E14</f>
        <v>0</v>
      </c>
      <c r="K14" s="35">
        <f t="shared" ref="K14:K75" si="1">SUM(F14:G14)</f>
        <v>9147</v>
      </c>
      <c r="M14" s="37"/>
      <c r="T14" s="88"/>
      <c r="U14" s="88"/>
      <c r="V14" s="88"/>
      <c r="W14" s="89"/>
    </row>
    <row r="15" spans="1:23" ht="16.149999999999999" customHeight="1">
      <c r="A15" s="32"/>
      <c r="B15" s="32"/>
      <c r="C15" s="102">
        <v>11</v>
      </c>
      <c r="D15" s="103" t="s">
        <v>23</v>
      </c>
      <c r="E15" s="104">
        <v>10404</v>
      </c>
      <c r="F15" s="104">
        <v>5013</v>
      </c>
      <c r="G15" s="104">
        <v>5391</v>
      </c>
      <c r="H15" s="105">
        <v>61080480.200000003</v>
      </c>
      <c r="I15" s="38"/>
      <c r="J15" s="34">
        <f t="shared" si="0"/>
        <v>0</v>
      </c>
      <c r="K15" s="35">
        <f t="shared" si="1"/>
        <v>10404</v>
      </c>
      <c r="M15" s="37"/>
      <c r="T15" s="88"/>
      <c r="U15" s="88"/>
      <c r="V15" s="88"/>
      <c r="W15" s="89"/>
    </row>
    <row r="16" spans="1:23" ht="16.149999999999999" customHeight="1">
      <c r="A16" s="32"/>
      <c r="B16" s="32"/>
      <c r="C16" s="102">
        <v>14</v>
      </c>
      <c r="D16" s="103" t="s">
        <v>24</v>
      </c>
      <c r="E16" s="104">
        <v>8394</v>
      </c>
      <c r="F16" s="104">
        <v>4000</v>
      </c>
      <c r="G16" s="104">
        <v>4394</v>
      </c>
      <c r="H16" s="105">
        <v>47755836.82</v>
      </c>
      <c r="I16" s="38"/>
      <c r="J16" s="34">
        <f t="shared" si="0"/>
        <v>0</v>
      </c>
      <c r="K16" s="35">
        <f t="shared" si="1"/>
        <v>8394</v>
      </c>
      <c r="M16" s="37"/>
      <c r="T16" s="88"/>
      <c r="U16" s="88"/>
      <c r="V16" s="88"/>
      <c r="W16" s="89"/>
    </row>
    <row r="17" spans="1:23" ht="16.149999999999999" customHeight="1">
      <c r="A17" s="32"/>
      <c r="B17" s="32"/>
      <c r="C17" s="102">
        <v>18</v>
      </c>
      <c r="D17" s="103" t="s">
        <v>25</v>
      </c>
      <c r="E17" s="104">
        <v>9246</v>
      </c>
      <c r="F17" s="104">
        <v>4443</v>
      </c>
      <c r="G17" s="104">
        <v>4803</v>
      </c>
      <c r="H17" s="105">
        <v>53929913</v>
      </c>
      <c r="I17" s="38"/>
      <c r="J17" s="34">
        <f t="shared" si="0"/>
        <v>0</v>
      </c>
      <c r="K17" s="35">
        <f t="shared" si="1"/>
        <v>9246</v>
      </c>
      <c r="M17" s="37"/>
      <c r="T17" s="88"/>
      <c r="U17" s="88"/>
      <c r="V17" s="88"/>
      <c r="W17" s="89"/>
    </row>
    <row r="18" spans="1:23" ht="16.149999999999999" customHeight="1">
      <c r="A18" s="32"/>
      <c r="B18" s="32"/>
      <c r="C18" s="102">
        <v>21</v>
      </c>
      <c r="D18" s="103" t="s">
        <v>26</v>
      </c>
      <c r="E18" s="104">
        <v>5857</v>
      </c>
      <c r="F18" s="104">
        <v>2904</v>
      </c>
      <c r="G18" s="104">
        <v>2953</v>
      </c>
      <c r="H18" s="105">
        <v>32914871.390000001</v>
      </c>
      <c r="I18" s="38"/>
      <c r="J18" s="34">
        <f t="shared" si="0"/>
        <v>0</v>
      </c>
      <c r="K18" s="35">
        <f t="shared" si="1"/>
        <v>5857</v>
      </c>
      <c r="M18" s="37"/>
      <c r="T18" s="88"/>
      <c r="U18" s="88"/>
      <c r="V18" s="88"/>
      <c r="W18" s="89"/>
    </row>
    <row r="19" spans="1:23" ht="16.149999999999999" customHeight="1">
      <c r="A19" s="32"/>
      <c r="B19" s="32"/>
      <c r="C19" s="102">
        <v>23</v>
      </c>
      <c r="D19" s="103" t="s">
        <v>27</v>
      </c>
      <c r="E19" s="104">
        <v>6348</v>
      </c>
      <c r="F19" s="104">
        <v>3018</v>
      </c>
      <c r="G19" s="104">
        <v>3330</v>
      </c>
      <c r="H19" s="105">
        <v>35736285.789999999</v>
      </c>
      <c r="I19" s="38"/>
      <c r="J19" s="34">
        <f t="shared" si="0"/>
        <v>0</v>
      </c>
      <c r="K19" s="35">
        <f t="shared" si="1"/>
        <v>6348</v>
      </c>
      <c r="M19" s="37"/>
      <c r="S19" s="39"/>
      <c r="T19" s="88"/>
      <c r="U19" s="88"/>
      <c r="V19" s="88"/>
      <c r="W19" s="89"/>
    </row>
    <row r="20" spans="1:23" ht="16.149999999999999" customHeight="1">
      <c r="A20" s="32"/>
      <c r="B20" s="32"/>
      <c r="C20" s="102">
        <v>29</v>
      </c>
      <c r="D20" s="103" t="s">
        <v>28</v>
      </c>
      <c r="E20" s="104">
        <v>15690</v>
      </c>
      <c r="F20" s="104">
        <v>7436</v>
      </c>
      <c r="G20" s="104">
        <v>8254</v>
      </c>
      <c r="H20" s="105">
        <v>95775131.560000002</v>
      </c>
      <c r="I20" s="38"/>
      <c r="J20" s="34">
        <f t="shared" si="0"/>
        <v>0</v>
      </c>
      <c r="K20" s="35">
        <f t="shared" si="1"/>
        <v>15690</v>
      </c>
      <c r="M20" s="37"/>
      <c r="T20" s="88"/>
      <c r="U20" s="88"/>
      <c r="V20" s="88"/>
      <c r="W20" s="89"/>
    </row>
    <row r="21" spans="1:23" ht="16.149999999999999" customHeight="1">
      <c r="A21" s="32"/>
      <c r="B21" s="32"/>
      <c r="C21" s="102">
        <v>41</v>
      </c>
      <c r="D21" s="103" t="s">
        <v>29</v>
      </c>
      <c r="E21" s="104">
        <v>21020</v>
      </c>
      <c r="F21" s="104">
        <v>10191</v>
      </c>
      <c r="G21" s="104">
        <v>10829</v>
      </c>
      <c r="H21" s="105">
        <v>130552207.04000001</v>
      </c>
      <c r="I21" s="38"/>
      <c r="J21" s="34">
        <f t="shared" si="0"/>
        <v>0</v>
      </c>
      <c r="K21" s="35">
        <f t="shared" si="1"/>
        <v>21020</v>
      </c>
      <c r="M21" s="37"/>
      <c r="T21" s="88"/>
      <c r="U21" s="88"/>
      <c r="V21" s="88"/>
      <c r="W21" s="89"/>
    </row>
    <row r="22" spans="1:23" s="23" customFormat="1" ht="16.149999999999999" customHeight="1">
      <c r="A22" s="32"/>
      <c r="B22" s="32"/>
      <c r="C22" s="106"/>
      <c r="D22" s="99" t="s">
        <v>30</v>
      </c>
      <c r="E22" s="100">
        <v>13427</v>
      </c>
      <c r="F22" s="100">
        <v>6141</v>
      </c>
      <c r="G22" s="100">
        <v>7286</v>
      </c>
      <c r="H22" s="101">
        <v>94162567.329999998</v>
      </c>
      <c r="I22" s="33"/>
      <c r="J22" s="34">
        <f t="shared" si="0"/>
        <v>0</v>
      </c>
      <c r="K22" s="35">
        <f t="shared" si="1"/>
        <v>13427</v>
      </c>
      <c r="L22" s="36">
        <f>SUM(H23:H25)</f>
        <v>94162567.329999998</v>
      </c>
      <c r="M22" s="37">
        <f t="shared" ref="M22:M75" si="2">L22-H22</f>
        <v>0</v>
      </c>
      <c r="T22" s="86"/>
      <c r="U22" s="86"/>
      <c r="V22" s="86"/>
      <c r="W22" s="87"/>
    </row>
    <row r="23" spans="1:23" ht="16.149999999999999" customHeight="1">
      <c r="A23" s="32"/>
      <c r="B23" s="32"/>
      <c r="C23" s="107">
        <v>22</v>
      </c>
      <c r="D23" s="103" t="s">
        <v>31</v>
      </c>
      <c r="E23" s="104">
        <v>2376</v>
      </c>
      <c r="F23" s="104">
        <v>1064</v>
      </c>
      <c r="G23" s="104">
        <v>1312</v>
      </c>
      <c r="H23" s="105">
        <v>15401914.09</v>
      </c>
      <c r="I23" s="38"/>
      <c r="J23" s="34">
        <f t="shared" si="0"/>
        <v>0</v>
      </c>
      <c r="K23" s="35">
        <f t="shared" si="1"/>
        <v>2376</v>
      </c>
      <c r="M23" s="37"/>
      <c r="T23" s="88"/>
      <c r="U23" s="88"/>
      <c r="V23" s="88"/>
      <c r="W23" s="89"/>
    </row>
    <row r="24" spans="1:23" ht="16.149999999999999" customHeight="1">
      <c r="A24" s="32"/>
      <c r="B24" s="32"/>
      <c r="C24" s="107">
        <v>44</v>
      </c>
      <c r="D24" s="103" t="s">
        <v>32</v>
      </c>
      <c r="E24" s="104">
        <v>1458</v>
      </c>
      <c r="F24" s="104">
        <v>638</v>
      </c>
      <c r="G24" s="104">
        <v>820</v>
      </c>
      <c r="H24" s="105">
        <v>9576097.4100000001</v>
      </c>
      <c r="I24" s="38"/>
      <c r="J24" s="34">
        <f t="shared" si="0"/>
        <v>0</v>
      </c>
      <c r="K24" s="35">
        <f t="shared" si="1"/>
        <v>1458</v>
      </c>
      <c r="M24" s="37"/>
      <c r="T24" s="88"/>
      <c r="U24" s="88"/>
      <c r="V24" s="88"/>
      <c r="W24" s="89"/>
    </row>
    <row r="25" spans="1:23" ht="16.149999999999999" customHeight="1">
      <c r="A25" s="32"/>
      <c r="B25" s="32"/>
      <c r="C25" s="107">
        <v>50</v>
      </c>
      <c r="D25" s="103" t="s">
        <v>33</v>
      </c>
      <c r="E25" s="104">
        <v>9593</v>
      </c>
      <c r="F25" s="104">
        <v>4439</v>
      </c>
      <c r="G25" s="104">
        <v>5154</v>
      </c>
      <c r="H25" s="105">
        <v>69184555.829999998</v>
      </c>
      <c r="I25" s="38"/>
      <c r="J25" s="34">
        <f t="shared" si="0"/>
        <v>0</v>
      </c>
      <c r="K25" s="35">
        <f t="shared" si="1"/>
        <v>9593</v>
      </c>
      <c r="M25" s="37"/>
      <c r="T25" s="88"/>
      <c r="U25" s="88"/>
      <c r="V25" s="88"/>
      <c r="W25" s="89"/>
    </row>
    <row r="26" spans="1:23" s="23" customFormat="1" ht="16.149999999999999" customHeight="1">
      <c r="A26" s="32"/>
      <c r="B26" s="32"/>
      <c r="C26" s="106">
        <v>33</v>
      </c>
      <c r="D26" s="99" t="s">
        <v>34</v>
      </c>
      <c r="E26" s="100">
        <v>6768</v>
      </c>
      <c r="F26" s="100">
        <v>3259</v>
      </c>
      <c r="G26" s="100">
        <v>3509</v>
      </c>
      <c r="H26" s="101">
        <v>48909654.770000003</v>
      </c>
      <c r="I26" s="33"/>
      <c r="J26" s="34">
        <f t="shared" si="0"/>
        <v>0</v>
      </c>
      <c r="K26" s="35">
        <f t="shared" si="1"/>
        <v>6768</v>
      </c>
      <c r="L26" s="36">
        <f>SUM(H26)</f>
        <v>48909654.770000003</v>
      </c>
      <c r="M26" s="37">
        <f t="shared" si="2"/>
        <v>0</v>
      </c>
      <c r="T26" s="86"/>
      <c r="U26" s="86"/>
      <c r="V26" s="86"/>
      <c r="W26" s="87"/>
    </row>
    <row r="27" spans="1:23" s="23" customFormat="1" ht="16.149999999999999" customHeight="1">
      <c r="A27" s="32"/>
      <c r="B27" s="32"/>
      <c r="C27" s="106">
        <v>7</v>
      </c>
      <c r="D27" s="99" t="s">
        <v>35</v>
      </c>
      <c r="E27" s="100">
        <v>12534</v>
      </c>
      <c r="F27" s="100">
        <v>5958</v>
      </c>
      <c r="G27" s="100">
        <v>6576</v>
      </c>
      <c r="H27" s="101">
        <v>85628610.099999994</v>
      </c>
      <c r="I27" s="33"/>
      <c r="J27" s="34">
        <f t="shared" si="0"/>
        <v>0</v>
      </c>
      <c r="K27" s="35">
        <f t="shared" si="1"/>
        <v>12534</v>
      </c>
      <c r="L27" s="36">
        <f>SUM(H27)</f>
        <v>85628610.099999994</v>
      </c>
      <c r="M27" s="37">
        <f t="shared" si="2"/>
        <v>0</v>
      </c>
      <c r="T27" s="86"/>
      <c r="U27" s="86"/>
      <c r="V27" s="86"/>
      <c r="W27" s="87"/>
    </row>
    <row r="28" spans="1:23" s="23" customFormat="1" ht="16.149999999999999" customHeight="1">
      <c r="A28" s="32"/>
      <c r="B28" s="32"/>
      <c r="C28" s="106"/>
      <c r="D28" s="99" t="s">
        <v>36</v>
      </c>
      <c r="E28" s="100">
        <v>16310</v>
      </c>
      <c r="F28" s="100">
        <v>7874</v>
      </c>
      <c r="G28" s="100">
        <v>8436</v>
      </c>
      <c r="H28" s="101">
        <v>99313807.129999995</v>
      </c>
      <c r="I28" s="33"/>
      <c r="J28" s="34">
        <f t="shared" si="0"/>
        <v>0</v>
      </c>
      <c r="K28" s="35">
        <f t="shared" si="1"/>
        <v>16310</v>
      </c>
      <c r="L28" s="36">
        <f>SUM(H29:H30)</f>
        <v>99313807.129999995</v>
      </c>
      <c r="M28" s="37">
        <f t="shared" si="2"/>
        <v>0</v>
      </c>
      <c r="T28" s="86"/>
      <c r="U28" s="86"/>
      <c r="V28" s="86"/>
      <c r="W28" s="87"/>
    </row>
    <row r="29" spans="1:23" ht="16.149999999999999" customHeight="1">
      <c r="A29" s="32"/>
      <c r="B29" s="32"/>
      <c r="C29" s="107">
        <v>35</v>
      </c>
      <c r="D29" s="103" t="s">
        <v>37</v>
      </c>
      <c r="E29" s="104">
        <v>8802</v>
      </c>
      <c r="F29" s="104">
        <v>4203</v>
      </c>
      <c r="G29" s="104">
        <v>4599</v>
      </c>
      <c r="H29" s="105">
        <v>53874675.609999999</v>
      </c>
      <c r="I29" s="38"/>
      <c r="J29" s="34">
        <f t="shared" si="0"/>
        <v>0</v>
      </c>
      <c r="K29" s="35">
        <f t="shared" si="1"/>
        <v>8802</v>
      </c>
      <c r="M29" s="37"/>
      <c r="T29" s="88"/>
      <c r="U29" s="88"/>
      <c r="V29" s="88"/>
      <c r="W29" s="89"/>
    </row>
    <row r="30" spans="1:23" ht="16.149999999999999" customHeight="1">
      <c r="A30" s="32"/>
      <c r="B30" s="32"/>
      <c r="C30" s="107">
        <v>38</v>
      </c>
      <c r="D30" s="103" t="s">
        <v>38</v>
      </c>
      <c r="E30" s="104">
        <v>7508</v>
      </c>
      <c r="F30" s="104">
        <v>3671</v>
      </c>
      <c r="G30" s="104">
        <v>3837</v>
      </c>
      <c r="H30" s="105">
        <v>45439131.520000003</v>
      </c>
      <c r="I30" s="38"/>
      <c r="J30" s="34">
        <f t="shared" si="0"/>
        <v>0</v>
      </c>
      <c r="K30" s="35">
        <f t="shared" si="1"/>
        <v>7508</v>
      </c>
      <c r="M30" s="37"/>
      <c r="T30" s="88"/>
      <c r="U30" s="88"/>
      <c r="V30" s="88"/>
      <c r="W30" s="89"/>
    </row>
    <row r="31" spans="1:23" s="23" customFormat="1" ht="16.149999999999999" customHeight="1">
      <c r="A31" s="32"/>
      <c r="B31" s="32"/>
      <c r="C31" s="106">
        <v>39</v>
      </c>
      <c r="D31" s="99" t="s">
        <v>39</v>
      </c>
      <c r="E31" s="100">
        <v>4692</v>
      </c>
      <c r="F31" s="100">
        <v>2246</v>
      </c>
      <c r="G31" s="100">
        <v>2446</v>
      </c>
      <c r="H31" s="101">
        <v>33177653.25</v>
      </c>
      <c r="I31" s="33"/>
      <c r="J31" s="34">
        <f t="shared" si="0"/>
        <v>0</v>
      </c>
      <c r="K31" s="35">
        <f t="shared" si="1"/>
        <v>4692</v>
      </c>
      <c r="L31" s="36">
        <f>SUM(H31)</f>
        <v>33177653.25</v>
      </c>
      <c r="M31" s="37">
        <f t="shared" si="2"/>
        <v>0</v>
      </c>
      <c r="T31" s="86"/>
      <c r="U31" s="86"/>
      <c r="V31" s="86"/>
      <c r="W31" s="87"/>
    </row>
    <row r="32" spans="1:23" s="23" customFormat="1" ht="16.149999999999999" customHeight="1">
      <c r="A32" s="32"/>
      <c r="B32" s="32"/>
      <c r="C32" s="106"/>
      <c r="D32" s="99" t="s">
        <v>40</v>
      </c>
      <c r="E32" s="100">
        <v>19664</v>
      </c>
      <c r="F32" s="100">
        <v>9339</v>
      </c>
      <c r="G32" s="100">
        <v>10325</v>
      </c>
      <c r="H32" s="101">
        <v>131467354.68000001</v>
      </c>
      <c r="I32" s="33"/>
      <c r="J32" s="34">
        <f t="shared" si="0"/>
        <v>0</v>
      </c>
      <c r="K32" s="35">
        <f t="shared" si="1"/>
        <v>19664</v>
      </c>
      <c r="L32" s="36">
        <f>SUM(H33:H41)</f>
        <v>131467354.67999999</v>
      </c>
      <c r="M32" s="37">
        <f t="shared" si="2"/>
        <v>0</v>
      </c>
      <c r="T32" s="86"/>
      <c r="U32" s="86"/>
      <c r="V32" s="86"/>
      <c r="W32" s="87"/>
    </row>
    <row r="33" spans="1:23" ht="16.149999999999999" customHeight="1">
      <c r="A33" s="32"/>
      <c r="B33" s="32"/>
      <c r="C33" s="107">
        <v>5</v>
      </c>
      <c r="D33" s="108" t="s">
        <v>41</v>
      </c>
      <c r="E33" s="104">
        <v>1233</v>
      </c>
      <c r="F33" s="104">
        <v>567</v>
      </c>
      <c r="G33" s="104">
        <v>666</v>
      </c>
      <c r="H33" s="105">
        <v>7305924.9500000002</v>
      </c>
      <c r="I33" s="38"/>
      <c r="J33" s="34">
        <f t="shared" si="0"/>
        <v>0</v>
      </c>
      <c r="K33" s="35">
        <f t="shared" si="1"/>
        <v>1233</v>
      </c>
      <c r="M33" s="37"/>
      <c r="T33" s="88"/>
      <c r="U33" s="88"/>
      <c r="V33" s="88"/>
      <c r="W33" s="89"/>
    </row>
    <row r="34" spans="1:23" ht="16.149999999999999" customHeight="1">
      <c r="A34" s="32"/>
      <c r="B34" s="32"/>
      <c r="C34" s="107">
        <v>9</v>
      </c>
      <c r="D34" s="108" t="s">
        <v>42</v>
      </c>
      <c r="E34" s="104">
        <v>3316</v>
      </c>
      <c r="F34" s="104">
        <v>1544</v>
      </c>
      <c r="G34" s="104">
        <v>1772</v>
      </c>
      <c r="H34" s="105">
        <v>24300454.800000001</v>
      </c>
      <c r="I34" s="38"/>
      <c r="J34" s="34">
        <f t="shared" si="0"/>
        <v>0</v>
      </c>
      <c r="K34" s="35">
        <f t="shared" si="1"/>
        <v>3316</v>
      </c>
      <c r="M34" s="37"/>
      <c r="T34" s="88"/>
      <c r="U34" s="88"/>
      <c r="V34" s="88"/>
      <c r="W34" s="89"/>
    </row>
    <row r="35" spans="1:23" ht="16.149999999999999" customHeight="1">
      <c r="A35" s="32"/>
      <c r="B35" s="32"/>
      <c r="C35" s="107">
        <v>24</v>
      </c>
      <c r="D35" s="103" t="s">
        <v>43</v>
      </c>
      <c r="E35" s="104">
        <v>3086</v>
      </c>
      <c r="F35" s="104">
        <v>1509</v>
      </c>
      <c r="G35" s="104">
        <v>1577</v>
      </c>
      <c r="H35" s="105">
        <v>20296435.030000001</v>
      </c>
      <c r="I35" s="38"/>
      <c r="J35" s="34">
        <f t="shared" si="0"/>
        <v>0</v>
      </c>
      <c r="K35" s="35">
        <f t="shared" si="1"/>
        <v>3086</v>
      </c>
      <c r="M35" s="37"/>
      <c r="T35" s="88"/>
      <c r="U35" s="88"/>
      <c r="V35" s="88"/>
      <c r="W35" s="89"/>
    </row>
    <row r="36" spans="1:23" ht="16.149999999999999" customHeight="1">
      <c r="A36" s="32"/>
      <c r="B36" s="32"/>
      <c r="C36" s="107">
        <v>34</v>
      </c>
      <c r="D36" s="103" t="s">
        <v>44</v>
      </c>
      <c r="E36" s="104">
        <v>1332</v>
      </c>
      <c r="F36" s="104">
        <v>630</v>
      </c>
      <c r="G36" s="104">
        <v>702</v>
      </c>
      <c r="H36" s="105">
        <v>8686396.1099999994</v>
      </c>
      <c r="I36" s="38"/>
      <c r="J36" s="34">
        <f t="shared" si="0"/>
        <v>0</v>
      </c>
      <c r="K36" s="35">
        <f t="shared" si="1"/>
        <v>1332</v>
      </c>
      <c r="M36" s="37"/>
      <c r="T36" s="88"/>
      <c r="U36" s="88"/>
      <c r="V36" s="88"/>
      <c r="W36" s="89"/>
    </row>
    <row r="37" spans="1:23" ht="16.149999999999999" customHeight="1">
      <c r="A37" s="32"/>
      <c r="B37" s="32"/>
      <c r="C37" s="107">
        <v>37</v>
      </c>
      <c r="D37" s="103" t="s">
        <v>45</v>
      </c>
      <c r="E37" s="104">
        <v>2480</v>
      </c>
      <c r="F37" s="104">
        <v>1199</v>
      </c>
      <c r="G37" s="104">
        <v>1281</v>
      </c>
      <c r="H37" s="105">
        <v>15662976.970000001</v>
      </c>
      <c r="I37" s="38"/>
      <c r="J37" s="34">
        <f t="shared" si="0"/>
        <v>0</v>
      </c>
      <c r="K37" s="35">
        <f t="shared" si="1"/>
        <v>2480</v>
      </c>
      <c r="M37" s="37"/>
      <c r="T37" s="88"/>
      <c r="U37" s="88"/>
      <c r="V37" s="88"/>
      <c r="W37" s="89"/>
    </row>
    <row r="38" spans="1:23" ht="16.149999999999999" customHeight="1">
      <c r="A38" s="32"/>
      <c r="B38" s="32"/>
      <c r="C38" s="107">
        <v>40</v>
      </c>
      <c r="D38" s="103" t="s">
        <v>46</v>
      </c>
      <c r="E38" s="104">
        <v>1444</v>
      </c>
      <c r="F38" s="104">
        <v>671</v>
      </c>
      <c r="G38" s="104">
        <v>773</v>
      </c>
      <c r="H38" s="105">
        <v>9286249.7599999998</v>
      </c>
      <c r="I38" s="38"/>
      <c r="J38" s="34">
        <f t="shared" si="0"/>
        <v>0</v>
      </c>
      <c r="K38" s="35">
        <f t="shared" si="1"/>
        <v>1444</v>
      </c>
      <c r="M38" s="37"/>
      <c r="R38" s="39"/>
      <c r="T38" s="88"/>
      <c r="U38" s="88"/>
      <c r="V38" s="88"/>
      <c r="W38" s="89"/>
    </row>
    <row r="39" spans="1:23" ht="16.149999999999999" customHeight="1">
      <c r="A39" s="32"/>
      <c r="B39" s="32"/>
      <c r="C39" s="107">
        <v>42</v>
      </c>
      <c r="D39" s="103" t="s">
        <v>47</v>
      </c>
      <c r="E39" s="104">
        <v>891</v>
      </c>
      <c r="F39" s="104">
        <v>420</v>
      </c>
      <c r="G39" s="104">
        <v>471</v>
      </c>
      <c r="H39" s="105">
        <v>5625347.5999999996</v>
      </c>
      <c r="I39" s="38"/>
      <c r="J39" s="34">
        <f t="shared" si="0"/>
        <v>0</v>
      </c>
      <c r="K39" s="35">
        <f t="shared" si="1"/>
        <v>891</v>
      </c>
      <c r="M39" s="37"/>
      <c r="T39" s="88"/>
      <c r="U39" s="88"/>
      <c r="V39" s="88"/>
      <c r="W39" s="89"/>
    </row>
    <row r="40" spans="1:23" ht="16.149999999999999" customHeight="1">
      <c r="A40" s="32"/>
      <c r="B40" s="32"/>
      <c r="C40" s="107">
        <v>47</v>
      </c>
      <c r="D40" s="103" t="s">
        <v>48</v>
      </c>
      <c r="E40" s="104">
        <v>4836</v>
      </c>
      <c r="F40" s="104">
        <v>2293</v>
      </c>
      <c r="G40" s="104">
        <v>2543</v>
      </c>
      <c r="H40" s="105">
        <v>34001252.979999997</v>
      </c>
      <c r="I40" s="38"/>
      <c r="J40" s="34">
        <f t="shared" si="0"/>
        <v>0</v>
      </c>
      <c r="K40" s="35">
        <f t="shared" si="1"/>
        <v>4836</v>
      </c>
      <c r="M40" s="37"/>
      <c r="T40" s="88"/>
      <c r="U40" s="88"/>
      <c r="V40" s="88"/>
      <c r="W40" s="89"/>
    </row>
    <row r="41" spans="1:23" ht="16.149999999999999" customHeight="1">
      <c r="A41" s="32"/>
      <c r="B41" s="32"/>
      <c r="C41" s="107">
        <v>49</v>
      </c>
      <c r="D41" s="103" t="s">
        <v>49</v>
      </c>
      <c r="E41" s="104">
        <v>1046</v>
      </c>
      <c r="F41" s="104">
        <v>506</v>
      </c>
      <c r="G41" s="104">
        <v>540</v>
      </c>
      <c r="H41" s="105">
        <v>6302316.4800000004</v>
      </c>
      <c r="I41" s="38"/>
      <c r="J41" s="34">
        <f t="shared" si="0"/>
        <v>0</v>
      </c>
      <c r="K41" s="35">
        <f t="shared" si="1"/>
        <v>1046</v>
      </c>
      <c r="M41" s="37"/>
      <c r="T41" s="88"/>
      <c r="U41" s="88"/>
      <c r="V41" s="88"/>
      <c r="W41" s="89"/>
    </row>
    <row r="42" spans="1:23" s="23" customFormat="1" ht="16.149999999999999" customHeight="1">
      <c r="A42" s="32"/>
      <c r="B42" s="32"/>
      <c r="C42" s="106"/>
      <c r="D42" s="99" t="s">
        <v>99</v>
      </c>
      <c r="E42" s="100">
        <v>20476</v>
      </c>
      <c r="F42" s="100">
        <v>9038</v>
      </c>
      <c r="G42" s="100">
        <v>11438</v>
      </c>
      <c r="H42" s="101">
        <v>128676999.04000001</v>
      </c>
      <c r="I42" s="33"/>
      <c r="J42" s="34">
        <f t="shared" si="0"/>
        <v>0</v>
      </c>
      <c r="K42" s="35">
        <f t="shared" si="1"/>
        <v>20476</v>
      </c>
      <c r="L42" s="36">
        <f>SUM(H43:H47)</f>
        <v>128676999.03999999</v>
      </c>
      <c r="M42" s="37">
        <f t="shared" si="2"/>
        <v>0</v>
      </c>
      <c r="T42" s="86"/>
      <c r="U42" s="86"/>
      <c r="V42" s="86"/>
      <c r="W42" s="87"/>
    </row>
    <row r="43" spans="1:23" ht="16.149999999999999" customHeight="1">
      <c r="A43" s="32"/>
      <c r="B43" s="32"/>
      <c r="C43" s="107">
        <v>2</v>
      </c>
      <c r="D43" s="103" t="s">
        <v>51</v>
      </c>
      <c r="E43" s="104">
        <v>3761</v>
      </c>
      <c r="F43" s="104">
        <v>1655</v>
      </c>
      <c r="G43" s="104">
        <v>2106</v>
      </c>
      <c r="H43" s="105">
        <v>23532688.260000002</v>
      </c>
      <c r="I43" s="38"/>
      <c r="J43" s="34">
        <f t="shared" si="0"/>
        <v>0</v>
      </c>
      <c r="K43" s="35">
        <f t="shared" si="1"/>
        <v>3761</v>
      </c>
      <c r="M43" s="37"/>
      <c r="T43" s="88"/>
      <c r="U43" s="88"/>
      <c r="V43" s="88"/>
      <c r="W43" s="89"/>
    </row>
    <row r="44" spans="1:23" ht="16.149999999999999" customHeight="1">
      <c r="A44" s="32"/>
      <c r="B44" s="32"/>
      <c r="C44" s="107">
        <v>13</v>
      </c>
      <c r="D44" s="103" t="s">
        <v>52</v>
      </c>
      <c r="E44" s="104">
        <v>4755</v>
      </c>
      <c r="F44" s="104">
        <v>2156</v>
      </c>
      <c r="G44" s="104">
        <v>2599</v>
      </c>
      <c r="H44" s="105">
        <v>28813439.850000001</v>
      </c>
      <c r="I44" s="38"/>
      <c r="J44" s="34">
        <f t="shared" si="0"/>
        <v>0</v>
      </c>
      <c r="K44" s="35">
        <f t="shared" si="1"/>
        <v>4755</v>
      </c>
      <c r="M44" s="37"/>
      <c r="T44" s="88"/>
      <c r="U44" s="88"/>
      <c r="V44" s="88"/>
      <c r="W44" s="89"/>
    </row>
    <row r="45" spans="1:23" ht="16.149999999999999" customHeight="1">
      <c r="A45" s="32"/>
      <c r="B45" s="32"/>
      <c r="C45" s="107">
        <v>16</v>
      </c>
      <c r="D45" s="103" t="s">
        <v>53</v>
      </c>
      <c r="E45" s="104">
        <v>1866</v>
      </c>
      <c r="F45" s="104">
        <v>862</v>
      </c>
      <c r="G45" s="104">
        <v>1004</v>
      </c>
      <c r="H45" s="105">
        <v>11117274.27</v>
      </c>
      <c r="I45" s="38"/>
      <c r="J45" s="34">
        <f t="shared" si="0"/>
        <v>0</v>
      </c>
      <c r="K45" s="35">
        <f t="shared" si="1"/>
        <v>1866</v>
      </c>
      <c r="M45" s="37"/>
      <c r="T45" s="88"/>
      <c r="U45" s="88"/>
      <c r="V45" s="88"/>
      <c r="W45" s="89"/>
    </row>
    <row r="46" spans="1:23" ht="16.149999999999999" customHeight="1">
      <c r="A46" s="32"/>
      <c r="B46" s="32"/>
      <c r="C46" s="107">
        <v>19</v>
      </c>
      <c r="D46" s="103" t="s">
        <v>54</v>
      </c>
      <c r="E46" s="104">
        <v>2837</v>
      </c>
      <c r="F46" s="104">
        <v>1267</v>
      </c>
      <c r="G46" s="104">
        <v>1570</v>
      </c>
      <c r="H46" s="105">
        <v>19689624.219999999</v>
      </c>
      <c r="I46" s="38"/>
      <c r="J46" s="34">
        <f t="shared" si="0"/>
        <v>0</v>
      </c>
      <c r="K46" s="35">
        <f t="shared" si="1"/>
        <v>2837</v>
      </c>
      <c r="M46" s="37"/>
      <c r="T46" s="88"/>
      <c r="U46" s="88"/>
      <c r="V46" s="88"/>
      <c r="W46" s="89"/>
    </row>
    <row r="47" spans="1:23" ht="16.149999999999999" customHeight="1">
      <c r="A47" s="32"/>
      <c r="B47" s="32"/>
      <c r="C47" s="107">
        <v>45</v>
      </c>
      <c r="D47" s="103" t="s">
        <v>55</v>
      </c>
      <c r="E47" s="104">
        <v>7257</v>
      </c>
      <c r="F47" s="104">
        <v>3098</v>
      </c>
      <c r="G47" s="104">
        <v>4159</v>
      </c>
      <c r="H47" s="105">
        <v>45523972.439999998</v>
      </c>
      <c r="I47" s="38"/>
      <c r="J47" s="34">
        <f t="shared" si="0"/>
        <v>0</v>
      </c>
      <c r="K47" s="35">
        <f t="shared" si="1"/>
        <v>7257</v>
      </c>
      <c r="M47" s="37"/>
      <c r="T47" s="88"/>
      <c r="U47" s="88"/>
      <c r="V47" s="88"/>
      <c r="W47" s="89"/>
    </row>
    <row r="48" spans="1:23" s="23" customFormat="1" ht="16.149999999999999" customHeight="1">
      <c r="A48" s="32"/>
      <c r="B48" s="32"/>
      <c r="C48" s="106"/>
      <c r="D48" s="99" t="s">
        <v>56</v>
      </c>
      <c r="E48" s="100">
        <v>84287</v>
      </c>
      <c r="F48" s="100">
        <v>39199</v>
      </c>
      <c r="G48" s="100">
        <v>45088</v>
      </c>
      <c r="H48" s="101">
        <v>639333266.25999999</v>
      </c>
      <c r="I48" s="33"/>
      <c r="J48" s="34">
        <f t="shared" si="0"/>
        <v>0</v>
      </c>
      <c r="K48" s="35">
        <f t="shared" si="1"/>
        <v>84287</v>
      </c>
      <c r="L48" s="36">
        <f>SUM(H49:H52)</f>
        <v>639333266.25999999</v>
      </c>
      <c r="M48" s="37">
        <f t="shared" si="2"/>
        <v>0</v>
      </c>
      <c r="T48" s="86"/>
      <c r="U48" s="86"/>
      <c r="V48" s="86"/>
      <c r="W48" s="87"/>
    </row>
    <row r="49" spans="1:23" ht="16.149999999999999" customHeight="1">
      <c r="A49" s="32"/>
      <c r="B49" s="32"/>
      <c r="C49" s="107">
        <v>8</v>
      </c>
      <c r="D49" s="103" t="s">
        <v>57</v>
      </c>
      <c r="E49" s="104">
        <v>62652</v>
      </c>
      <c r="F49" s="104">
        <v>29651</v>
      </c>
      <c r="G49" s="104">
        <v>33001</v>
      </c>
      <c r="H49" s="105">
        <v>492340319.05000001</v>
      </c>
      <c r="I49" s="38"/>
      <c r="J49" s="34">
        <f t="shared" si="0"/>
        <v>0</v>
      </c>
      <c r="K49" s="35">
        <f t="shared" si="1"/>
        <v>62652</v>
      </c>
      <c r="M49" s="37"/>
      <c r="T49" s="88"/>
      <c r="U49" s="88"/>
      <c r="V49" s="88"/>
      <c r="W49" s="89"/>
    </row>
    <row r="50" spans="1:23" ht="16.149999999999999" customHeight="1">
      <c r="A50" s="32"/>
      <c r="B50" s="32"/>
      <c r="C50" s="107">
        <v>17</v>
      </c>
      <c r="D50" s="103" t="s">
        <v>109</v>
      </c>
      <c r="E50" s="104">
        <v>8493</v>
      </c>
      <c r="F50" s="104">
        <v>3764</v>
      </c>
      <c r="G50" s="104">
        <v>4729</v>
      </c>
      <c r="H50" s="105">
        <v>57223737.079999998</v>
      </c>
      <c r="I50" s="38"/>
      <c r="J50" s="34">
        <f t="shared" si="0"/>
        <v>0</v>
      </c>
      <c r="K50" s="35">
        <f t="shared" si="1"/>
        <v>8493</v>
      </c>
      <c r="M50" s="37"/>
      <c r="T50" s="88"/>
      <c r="U50" s="88"/>
      <c r="V50" s="88"/>
      <c r="W50" s="89"/>
    </row>
    <row r="51" spans="1:23" ht="16.149999999999999" customHeight="1">
      <c r="A51" s="32"/>
      <c r="B51" s="32"/>
      <c r="C51" s="107">
        <v>25</v>
      </c>
      <c r="D51" s="103" t="s">
        <v>110</v>
      </c>
      <c r="E51" s="104">
        <v>4855</v>
      </c>
      <c r="F51" s="104">
        <v>2066</v>
      </c>
      <c r="G51" s="104">
        <v>2789</v>
      </c>
      <c r="H51" s="105">
        <v>32298607.850000001</v>
      </c>
      <c r="I51" s="38"/>
      <c r="J51" s="34">
        <f t="shared" si="0"/>
        <v>0</v>
      </c>
      <c r="K51" s="35">
        <f t="shared" si="1"/>
        <v>4855</v>
      </c>
      <c r="M51" s="37"/>
      <c r="T51" s="88"/>
      <c r="U51" s="88"/>
      <c r="V51" s="88"/>
      <c r="W51" s="89"/>
    </row>
    <row r="52" spans="1:23" ht="16.149999999999999" customHeight="1">
      <c r="A52" s="32"/>
      <c r="B52" s="32"/>
      <c r="C52" s="107">
        <v>43</v>
      </c>
      <c r="D52" s="103" t="s">
        <v>58</v>
      </c>
      <c r="E52" s="104">
        <v>8287</v>
      </c>
      <c r="F52" s="104">
        <v>3718</v>
      </c>
      <c r="G52" s="104">
        <v>4569</v>
      </c>
      <c r="H52" s="105">
        <v>57470602.280000001</v>
      </c>
      <c r="I52" s="38"/>
      <c r="J52" s="34">
        <f t="shared" si="0"/>
        <v>0</v>
      </c>
      <c r="K52" s="35">
        <f t="shared" si="1"/>
        <v>8287</v>
      </c>
      <c r="M52" s="37"/>
      <c r="T52" s="88"/>
      <c r="U52" s="88"/>
      <c r="V52" s="88"/>
      <c r="W52" s="89"/>
    </row>
    <row r="53" spans="1:23" s="23" customFormat="1" ht="16.149999999999999" customHeight="1">
      <c r="A53" s="32"/>
      <c r="B53" s="32"/>
      <c r="C53" s="106"/>
      <c r="D53" s="99" t="s">
        <v>59</v>
      </c>
      <c r="E53" s="100">
        <v>10311</v>
      </c>
      <c r="F53" s="100">
        <v>4978</v>
      </c>
      <c r="G53" s="100">
        <v>5333</v>
      </c>
      <c r="H53" s="101">
        <v>57637656.130000003</v>
      </c>
      <c r="I53" s="33"/>
      <c r="J53" s="34">
        <f t="shared" si="0"/>
        <v>0</v>
      </c>
      <c r="K53" s="35">
        <f t="shared" si="1"/>
        <v>10311</v>
      </c>
      <c r="L53" s="36">
        <f>SUM(H54:H55)</f>
        <v>57637656.130000003</v>
      </c>
      <c r="M53" s="37">
        <f t="shared" si="2"/>
        <v>0</v>
      </c>
      <c r="T53" s="86"/>
      <c r="U53" s="86"/>
      <c r="V53" s="86"/>
      <c r="W53" s="87"/>
    </row>
    <row r="54" spans="1:23" ht="16.149999999999999" customHeight="1">
      <c r="A54" s="32"/>
      <c r="B54" s="32"/>
      <c r="C54" s="107">
        <v>6</v>
      </c>
      <c r="D54" s="103" t="s">
        <v>60</v>
      </c>
      <c r="E54" s="104">
        <v>6889</v>
      </c>
      <c r="F54" s="104">
        <v>3347</v>
      </c>
      <c r="G54" s="104">
        <v>3542</v>
      </c>
      <c r="H54" s="105">
        <v>38576779.700000003</v>
      </c>
      <c r="I54" s="38"/>
      <c r="J54" s="34">
        <f t="shared" si="0"/>
        <v>0</v>
      </c>
      <c r="K54" s="35">
        <f t="shared" si="1"/>
        <v>6889</v>
      </c>
      <c r="M54" s="37"/>
      <c r="T54" s="88"/>
      <c r="U54" s="88"/>
      <c r="V54" s="88"/>
      <c r="W54" s="89"/>
    </row>
    <row r="55" spans="1:23" ht="16.149999999999999" customHeight="1">
      <c r="A55" s="32"/>
      <c r="B55" s="32"/>
      <c r="C55" s="107">
        <v>10</v>
      </c>
      <c r="D55" s="103" t="s">
        <v>61</v>
      </c>
      <c r="E55" s="104">
        <v>3422</v>
      </c>
      <c r="F55" s="104">
        <v>1631</v>
      </c>
      <c r="G55" s="104">
        <v>1791</v>
      </c>
      <c r="H55" s="105">
        <v>19060876.43</v>
      </c>
      <c r="I55" s="38"/>
      <c r="J55" s="34">
        <f t="shared" si="0"/>
        <v>0</v>
      </c>
      <c r="K55" s="35">
        <f t="shared" si="1"/>
        <v>3422</v>
      </c>
      <c r="M55" s="37"/>
      <c r="T55" s="88"/>
      <c r="U55" s="88"/>
      <c r="V55" s="88"/>
      <c r="W55" s="89"/>
    </row>
    <row r="56" spans="1:23" s="23" customFormat="1" ht="16.149999999999999" customHeight="1">
      <c r="A56" s="32"/>
      <c r="B56" s="32"/>
      <c r="C56" s="106"/>
      <c r="D56" s="99" t="s">
        <v>62</v>
      </c>
      <c r="E56" s="100">
        <v>21518</v>
      </c>
      <c r="F56" s="100">
        <v>10634</v>
      </c>
      <c r="G56" s="100">
        <v>10884</v>
      </c>
      <c r="H56" s="101">
        <v>140689306.09</v>
      </c>
      <c r="I56" s="33"/>
      <c r="J56" s="34">
        <f t="shared" si="0"/>
        <v>0</v>
      </c>
      <c r="K56" s="35">
        <f t="shared" si="1"/>
        <v>21518</v>
      </c>
      <c r="L56" s="36">
        <f>SUM(H57:H60)</f>
        <v>140689306.09</v>
      </c>
      <c r="M56" s="37">
        <f t="shared" si="2"/>
        <v>0</v>
      </c>
      <c r="T56" s="86"/>
      <c r="U56" s="86"/>
      <c r="V56" s="86"/>
      <c r="W56" s="87"/>
    </row>
    <row r="57" spans="1:23" ht="16.149999999999999" customHeight="1">
      <c r="A57" s="32"/>
      <c r="B57" s="32"/>
      <c r="C57" s="107">
        <v>15</v>
      </c>
      <c r="D57" s="103" t="s">
        <v>111</v>
      </c>
      <c r="E57" s="104">
        <v>9189</v>
      </c>
      <c r="F57" s="104">
        <v>4559</v>
      </c>
      <c r="G57" s="104">
        <v>4630</v>
      </c>
      <c r="H57" s="105">
        <v>62395305.710000001</v>
      </c>
      <c r="I57" s="38"/>
      <c r="J57" s="34">
        <f t="shared" si="0"/>
        <v>0</v>
      </c>
      <c r="K57" s="35">
        <f t="shared" si="1"/>
        <v>9189</v>
      </c>
      <c r="M57" s="37"/>
      <c r="T57" s="88"/>
      <c r="U57" s="88"/>
      <c r="V57" s="88"/>
      <c r="W57" s="89"/>
    </row>
    <row r="58" spans="1:23" ht="16.149999999999999" customHeight="1">
      <c r="A58" s="32"/>
      <c r="B58" s="32"/>
      <c r="C58" s="107">
        <v>27</v>
      </c>
      <c r="D58" s="103" t="s">
        <v>63</v>
      </c>
      <c r="E58" s="104">
        <v>2548</v>
      </c>
      <c r="F58" s="104">
        <v>1230</v>
      </c>
      <c r="G58" s="104">
        <v>1318</v>
      </c>
      <c r="H58" s="105">
        <v>15558349.800000001</v>
      </c>
      <c r="I58" s="38"/>
      <c r="J58" s="34">
        <f t="shared" si="0"/>
        <v>0</v>
      </c>
      <c r="K58" s="35">
        <f t="shared" si="1"/>
        <v>2548</v>
      </c>
      <c r="M58" s="37"/>
      <c r="T58" s="88"/>
      <c r="U58" s="88"/>
      <c r="V58" s="88"/>
      <c r="W58" s="89"/>
    </row>
    <row r="59" spans="1:23" ht="16.149999999999999" customHeight="1">
      <c r="A59" s="32"/>
      <c r="B59" s="32"/>
      <c r="C59" s="107">
        <v>32</v>
      </c>
      <c r="D59" s="103" t="s">
        <v>112</v>
      </c>
      <c r="E59" s="104">
        <v>1920</v>
      </c>
      <c r="F59" s="104">
        <v>941</v>
      </c>
      <c r="G59" s="104">
        <v>979</v>
      </c>
      <c r="H59" s="105">
        <v>11730606.560000001</v>
      </c>
      <c r="I59" s="38"/>
      <c r="J59" s="34">
        <f t="shared" si="0"/>
        <v>0</v>
      </c>
      <c r="K59" s="35">
        <f t="shared" si="1"/>
        <v>1920</v>
      </c>
      <c r="M59" s="37"/>
      <c r="T59" s="88"/>
      <c r="U59" s="88"/>
      <c r="V59" s="88"/>
      <c r="W59" s="89"/>
    </row>
    <row r="60" spans="1:23" ht="16.149999999999999" customHeight="1">
      <c r="A60" s="32"/>
      <c r="B60" s="32"/>
      <c r="C60" s="107">
        <v>36</v>
      </c>
      <c r="D60" s="103" t="s">
        <v>64</v>
      </c>
      <c r="E60" s="104">
        <v>7861</v>
      </c>
      <c r="F60" s="104">
        <v>3904</v>
      </c>
      <c r="G60" s="104">
        <v>3957</v>
      </c>
      <c r="H60" s="105">
        <v>51005044.020000003</v>
      </c>
      <c r="I60" s="38"/>
      <c r="J60" s="34">
        <f t="shared" si="0"/>
        <v>0</v>
      </c>
      <c r="K60" s="35">
        <f t="shared" si="1"/>
        <v>7861</v>
      </c>
      <c r="M60" s="37"/>
      <c r="T60" s="88"/>
      <c r="U60" s="88"/>
      <c r="V60" s="88"/>
      <c r="W60" s="89"/>
    </row>
    <row r="61" spans="1:23" s="23" customFormat="1" ht="16.149999999999999" customHeight="1">
      <c r="A61" s="32"/>
      <c r="B61" s="32"/>
      <c r="C61" s="106">
        <v>28</v>
      </c>
      <c r="D61" s="99" t="s">
        <v>65</v>
      </c>
      <c r="E61" s="100">
        <v>78134</v>
      </c>
      <c r="F61" s="100">
        <v>38577</v>
      </c>
      <c r="G61" s="100">
        <v>39557</v>
      </c>
      <c r="H61" s="101">
        <v>622136936.64999998</v>
      </c>
      <c r="I61" s="33"/>
      <c r="J61" s="34">
        <f t="shared" si="0"/>
        <v>0</v>
      </c>
      <c r="K61" s="35">
        <f t="shared" si="1"/>
        <v>78134</v>
      </c>
      <c r="L61" s="36">
        <f>SUM(H61)</f>
        <v>622136936.64999998</v>
      </c>
      <c r="M61" s="37">
        <f t="shared" si="2"/>
        <v>0</v>
      </c>
      <c r="T61" s="86"/>
      <c r="U61" s="86"/>
      <c r="V61" s="86"/>
      <c r="W61" s="87"/>
    </row>
    <row r="62" spans="1:23" s="23" customFormat="1" ht="16.149999999999999" customHeight="1">
      <c r="A62" s="32"/>
      <c r="B62" s="32"/>
      <c r="C62" s="106">
        <v>30</v>
      </c>
      <c r="D62" s="99" t="s">
        <v>66</v>
      </c>
      <c r="E62" s="100">
        <v>18225</v>
      </c>
      <c r="F62" s="100">
        <v>7881</v>
      </c>
      <c r="G62" s="100">
        <v>10344</v>
      </c>
      <c r="H62" s="101">
        <v>111519530.37</v>
      </c>
      <c r="I62" s="33"/>
      <c r="J62" s="34">
        <f t="shared" si="0"/>
        <v>0</v>
      </c>
      <c r="K62" s="35">
        <f t="shared" si="1"/>
        <v>18225</v>
      </c>
      <c r="L62" s="36">
        <f>SUM(H62)</f>
        <v>111519530.37</v>
      </c>
      <c r="M62" s="37">
        <f t="shared" si="2"/>
        <v>0</v>
      </c>
      <c r="T62" s="86"/>
      <c r="U62" s="86"/>
      <c r="V62" s="86"/>
      <c r="W62" s="87"/>
    </row>
    <row r="63" spans="1:23" s="23" customFormat="1" ht="16.149999999999999" customHeight="1">
      <c r="A63" s="32"/>
      <c r="B63" s="32"/>
      <c r="C63" s="106">
        <v>31</v>
      </c>
      <c r="D63" s="99" t="s">
        <v>67</v>
      </c>
      <c r="E63" s="100">
        <v>6915</v>
      </c>
      <c r="F63" s="100">
        <v>3191</v>
      </c>
      <c r="G63" s="100">
        <v>3724</v>
      </c>
      <c r="H63" s="101">
        <v>55264508.359999999</v>
      </c>
      <c r="I63" s="33"/>
      <c r="J63" s="34">
        <f t="shared" si="0"/>
        <v>0</v>
      </c>
      <c r="K63" s="35">
        <f t="shared" si="1"/>
        <v>6915</v>
      </c>
      <c r="L63" s="36">
        <f>SUM(H63)</f>
        <v>55264508.359999999</v>
      </c>
      <c r="M63" s="37">
        <f t="shared" si="2"/>
        <v>0</v>
      </c>
      <c r="T63" s="86"/>
      <c r="U63" s="86"/>
      <c r="V63" s="86"/>
      <c r="W63" s="87"/>
    </row>
    <row r="64" spans="1:23" s="23" customFormat="1" ht="16.149999999999999" customHeight="1">
      <c r="A64" s="32"/>
      <c r="B64" s="32"/>
      <c r="C64" s="106">
        <v>26</v>
      </c>
      <c r="D64" s="99" t="s">
        <v>68</v>
      </c>
      <c r="E64" s="100">
        <v>3224</v>
      </c>
      <c r="F64" s="100">
        <v>1481</v>
      </c>
      <c r="G64" s="100">
        <v>1743</v>
      </c>
      <c r="H64" s="101">
        <v>22038557.73</v>
      </c>
      <c r="I64" s="33"/>
      <c r="J64" s="34">
        <f t="shared" si="0"/>
        <v>0</v>
      </c>
      <c r="K64" s="35">
        <f t="shared" si="1"/>
        <v>3224</v>
      </c>
      <c r="L64" s="36">
        <f>SUM(H64)</f>
        <v>22038557.73</v>
      </c>
      <c r="M64" s="37">
        <f t="shared" si="2"/>
        <v>0</v>
      </c>
      <c r="T64" s="86"/>
      <c r="U64" s="86"/>
      <c r="V64" s="86"/>
      <c r="W64" s="87"/>
    </row>
    <row r="65" spans="1:23" s="23" customFormat="1" ht="16.149999999999999" customHeight="1">
      <c r="A65" s="32"/>
      <c r="B65" s="32"/>
      <c r="C65" s="106"/>
      <c r="D65" s="99" t="s">
        <v>69</v>
      </c>
      <c r="E65" s="100">
        <v>48372</v>
      </c>
      <c r="F65" s="100">
        <v>22454</v>
      </c>
      <c r="G65" s="100">
        <v>25918</v>
      </c>
      <c r="H65" s="101">
        <v>295240912.12</v>
      </c>
      <c r="I65" s="33"/>
      <c r="J65" s="34">
        <f t="shared" si="0"/>
        <v>0</v>
      </c>
      <c r="K65" s="35">
        <f t="shared" si="1"/>
        <v>48372</v>
      </c>
      <c r="L65" s="36">
        <f>SUM(H66:H68)</f>
        <v>295240912.12</v>
      </c>
      <c r="M65" s="37">
        <f t="shared" si="2"/>
        <v>0</v>
      </c>
      <c r="T65" s="86"/>
      <c r="U65" s="86"/>
      <c r="V65" s="86"/>
      <c r="W65" s="87"/>
    </row>
    <row r="66" spans="1:23" ht="16.149999999999999" customHeight="1">
      <c r="A66" s="32"/>
      <c r="B66" s="32"/>
      <c r="C66" s="107">
        <v>3</v>
      </c>
      <c r="D66" s="103" t="s">
        <v>70</v>
      </c>
      <c r="E66" s="104">
        <v>16992</v>
      </c>
      <c r="F66" s="104">
        <v>7797</v>
      </c>
      <c r="G66" s="104">
        <v>9195</v>
      </c>
      <c r="H66" s="105">
        <v>101834701.02</v>
      </c>
      <c r="I66" s="38"/>
      <c r="J66" s="34">
        <f t="shared" si="0"/>
        <v>0</v>
      </c>
      <c r="K66" s="35">
        <f t="shared" si="1"/>
        <v>16992</v>
      </c>
      <c r="M66" s="37"/>
      <c r="T66" s="88"/>
      <c r="U66" s="88"/>
      <c r="V66" s="88"/>
      <c r="W66" s="89"/>
    </row>
    <row r="67" spans="1:23" ht="16.149999999999999" customHeight="1">
      <c r="A67" s="32"/>
      <c r="B67" s="32"/>
      <c r="C67" s="107">
        <v>12</v>
      </c>
      <c r="D67" s="103" t="s">
        <v>71</v>
      </c>
      <c r="E67" s="104">
        <v>5773</v>
      </c>
      <c r="F67" s="104">
        <v>2580</v>
      </c>
      <c r="G67" s="104">
        <v>3193</v>
      </c>
      <c r="H67" s="105">
        <v>38722861.229999997</v>
      </c>
      <c r="I67" s="38"/>
      <c r="J67" s="34">
        <f t="shared" si="0"/>
        <v>0</v>
      </c>
      <c r="K67" s="35">
        <f t="shared" si="1"/>
        <v>5773</v>
      </c>
      <c r="M67" s="37"/>
      <c r="T67" s="88"/>
      <c r="U67" s="88"/>
      <c r="V67" s="88"/>
      <c r="W67" s="89"/>
    </row>
    <row r="68" spans="1:23" ht="16.149999999999999" customHeight="1">
      <c r="A68" s="32"/>
      <c r="B68" s="32"/>
      <c r="C68" s="107">
        <v>46</v>
      </c>
      <c r="D68" s="103" t="s">
        <v>72</v>
      </c>
      <c r="E68" s="104">
        <v>25607</v>
      </c>
      <c r="F68" s="104">
        <v>12077</v>
      </c>
      <c r="G68" s="104">
        <v>13530</v>
      </c>
      <c r="H68" s="105">
        <v>154683349.87</v>
      </c>
      <c r="I68" s="38"/>
      <c r="J68" s="34">
        <f t="shared" si="0"/>
        <v>0</v>
      </c>
      <c r="K68" s="35">
        <f t="shared" si="1"/>
        <v>25607</v>
      </c>
      <c r="M68" s="37"/>
      <c r="T68" s="88"/>
      <c r="U68" s="88"/>
      <c r="V68" s="88"/>
      <c r="W68" s="89"/>
    </row>
    <row r="69" spans="1:23" s="23" customFormat="1" ht="16.149999999999999" customHeight="1">
      <c r="A69" s="32"/>
      <c r="B69" s="32"/>
      <c r="C69" s="106"/>
      <c r="D69" s="99" t="s">
        <v>100</v>
      </c>
      <c r="E69" s="100">
        <v>21284</v>
      </c>
      <c r="F69" s="100">
        <v>10275</v>
      </c>
      <c r="G69" s="100">
        <v>11009</v>
      </c>
      <c r="H69" s="101">
        <v>180140499.44</v>
      </c>
      <c r="I69" s="33"/>
      <c r="J69" s="34">
        <f t="shared" si="0"/>
        <v>0</v>
      </c>
      <c r="K69" s="35">
        <f t="shared" si="1"/>
        <v>21284</v>
      </c>
      <c r="L69" s="36">
        <f>SUM(H70:H72)</f>
        <v>180140499.44</v>
      </c>
      <c r="M69" s="37">
        <f t="shared" si="2"/>
        <v>0</v>
      </c>
      <c r="T69" s="86"/>
      <c r="U69" s="86"/>
      <c r="V69" s="86"/>
      <c r="W69" s="87"/>
    </row>
    <row r="70" spans="1:23" ht="16.149999999999999" customHeight="1">
      <c r="A70" s="32"/>
      <c r="B70" s="32"/>
      <c r="C70" s="107">
        <v>1</v>
      </c>
      <c r="D70" s="103" t="s">
        <v>113</v>
      </c>
      <c r="E70" s="104">
        <v>3324</v>
      </c>
      <c r="F70" s="104">
        <v>1516</v>
      </c>
      <c r="G70" s="104">
        <v>1808</v>
      </c>
      <c r="H70" s="105">
        <v>27523822.440000001</v>
      </c>
      <c r="I70" s="38"/>
      <c r="J70" s="34">
        <f t="shared" si="0"/>
        <v>0</v>
      </c>
      <c r="K70" s="35">
        <f t="shared" si="1"/>
        <v>3324</v>
      </c>
      <c r="M70" s="37"/>
      <c r="T70" s="88"/>
      <c r="U70" s="88"/>
      <c r="V70" s="88"/>
      <c r="W70" s="89"/>
    </row>
    <row r="71" spans="1:23" ht="16.149999999999999" customHeight="1">
      <c r="A71" s="32"/>
      <c r="B71" s="32"/>
      <c r="C71" s="107">
        <v>20</v>
      </c>
      <c r="D71" s="103" t="s">
        <v>114</v>
      </c>
      <c r="E71" s="104">
        <v>7323</v>
      </c>
      <c r="F71" s="104">
        <v>3533</v>
      </c>
      <c r="G71" s="104">
        <v>3790</v>
      </c>
      <c r="H71" s="105">
        <v>62742068.710000001</v>
      </c>
      <c r="I71" s="38"/>
      <c r="J71" s="34">
        <f t="shared" si="0"/>
        <v>0</v>
      </c>
      <c r="K71" s="35">
        <f t="shared" si="1"/>
        <v>7323</v>
      </c>
      <c r="M71" s="37"/>
      <c r="T71" s="88"/>
      <c r="U71" s="88"/>
      <c r="V71" s="88"/>
      <c r="W71" s="89"/>
    </row>
    <row r="72" spans="1:23" ht="16.149999999999999" customHeight="1">
      <c r="A72" s="32"/>
      <c r="B72" s="32"/>
      <c r="C72" s="107">
        <v>48</v>
      </c>
      <c r="D72" s="103" t="s">
        <v>115</v>
      </c>
      <c r="E72" s="104">
        <v>10637</v>
      </c>
      <c r="F72" s="104">
        <v>5226</v>
      </c>
      <c r="G72" s="104">
        <v>5411</v>
      </c>
      <c r="H72" s="105">
        <v>89874608.290000007</v>
      </c>
      <c r="I72" s="38"/>
      <c r="J72" s="34">
        <f t="shared" si="0"/>
        <v>0</v>
      </c>
      <c r="K72" s="35">
        <f t="shared" si="1"/>
        <v>10637</v>
      </c>
      <c r="M72" s="37"/>
      <c r="N72" s="40"/>
      <c r="T72" s="88"/>
      <c r="U72" s="88"/>
      <c r="V72" s="88"/>
      <c r="W72" s="89"/>
    </row>
    <row r="73" spans="1:23" s="23" customFormat="1" ht="16.149999999999999" customHeight="1">
      <c r="A73" s="32"/>
      <c r="B73" s="32"/>
      <c r="C73" s="106">
        <v>51</v>
      </c>
      <c r="D73" s="99" t="s">
        <v>74</v>
      </c>
      <c r="E73" s="100">
        <v>596</v>
      </c>
      <c r="F73" s="100">
        <v>267</v>
      </c>
      <c r="G73" s="100">
        <v>329</v>
      </c>
      <c r="H73" s="101">
        <v>3571648.56</v>
      </c>
      <c r="I73" s="33"/>
      <c r="J73" s="34">
        <f t="shared" si="0"/>
        <v>0</v>
      </c>
      <c r="K73" s="35">
        <f t="shared" si="1"/>
        <v>596</v>
      </c>
      <c r="L73" s="36">
        <f>SUM(H73)</f>
        <v>3571648.56</v>
      </c>
      <c r="M73" s="37">
        <f t="shared" si="2"/>
        <v>0</v>
      </c>
      <c r="T73" s="86"/>
      <c r="U73" s="86"/>
      <c r="V73" s="86"/>
      <c r="W73" s="87"/>
    </row>
    <row r="74" spans="1:23" s="23" customFormat="1" ht="16.149999999999999" customHeight="1">
      <c r="A74" s="32"/>
      <c r="B74" s="32"/>
      <c r="C74" s="106">
        <v>52</v>
      </c>
      <c r="D74" s="99" t="s">
        <v>75</v>
      </c>
      <c r="E74" s="100">
        <v>877</v>
      </c>
      <c r="F74" s="100">
        <v>415</v>
      </c>
      <c r="G74" s="100">
        <v>462</v>
      </c>
      <c r="H74" s="101">
        <v>5149619.2300000004</v>
      </c>
      <c r="I74" s="33"/>
      <c r="J74" s="34">
        <f t="shared" si="0"/>
        <v>0</v>
      </c>
      <c r="K74" s="35">
        <f t="shared" si="1"/>
        <v>877</v>
      </c>
      <c r="L74" s="36">
        <f>SUM(H74)</f>
        <v>5149619.2300000004</v>
      </c>
      <c r="M74" s="37">
        <f t="shared" si="2"/>
        <v>0</v>
      </c>
      <c r="T74" s="86"/>
      <c r="U74" s="86"/>
      <c r="V74" s="86"/>
      <c r="W74" s="87"/>
    </row>
    <row r="75" spans="1:23" ht="18.600000000000001" customHeight="1">
      <c r="A75" s="32"/>
      <c r="B75" s="32"/>
      <c r="C75" s="109"/>
      <c r="D75" s="109" t="s">
        <v>8</v>
      </c>
      <c r="E75" s="110">
        <v>473720</v>
      </c>
      <c r="F75" s="110">
        <v>224359</v>
      </c>
      <c r="G75" s="110">
        <v>249361</v>
      </c>
      <c r="H75" s="111">
        <v>3260171041.5599999</v>
      </c>
      <c r="I75" s="33"/>
      <c r="J75" s="34">
        <f t="shared" si="0"/>
        <v>0</v>
      </c>
      <c r="K75" s="35">
        <f t="shared" si="1"/>
        <v>473720</v>
      </c>
      <c r="L75" s="40">
        <f>SUM(L13:L74)</f>
        <v>3260171041.5599999</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4" t="s">
        <v>10</v>
      </c>
      <c r="D77" s="144"/>
      <c r="E77" s="144"/>
      <c r="F77" s="144"/>
      <c r="G77" s="144"/>
      <c r="H77" s="144"/>
      <c r="I77" s="43"/>
      <c r="J77" s="44"/>
    </row>
    <row r="78" spans="1:23" ht="19.7" customHeight="1">
      <c r="C78" s="144"/>
      <c r="D78" s="144"/>
      <c r="E78" s="144"/>
      <c r="F78" s="144"/>
      <c r="G78" s="144"/>
      <c r="H78" s="144"/>
      <c r="I78" s="43"/>
      <c r="J78" s="44"/>
    </row>
    <row r="79" spans="1:23">
      <c r="E79" s="45"/>
      <c r="F79" s="45"/>
      <c r="G79" s="46"/>
      <c r="H79" s="46"/>
      <c r="I79" s="46"/>
    </row>
    <row r="80" spans="1:23" hidden="1"/>
    <row r="81" spans="5:10" hidden="1">
      <c r="E81" s="47">
        <f t="shared" ref="E81:H81" si="3">E74+E73+E69+E65+E64+E63+E62+E61+E56+E53+E48+E42+E32+E31+E28+E27+E26+E22+E13</f>
        <v>473720</v>
      </c>
      <c r="F81" s="47">
        <f t="shared" si="3"/>
        <v>224359</v>
      </c>
      <c r="G81" s="47">
        <f t="shared" si="3"/>
        <v>249361</v>
      </c>
      <c r="H81" s="47">
        <f t="shared" si="3"/>
        <v>3260171041.5599999</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5" activePane="bottomLeft" state="frozen"/>
      <selection activeCell="C25" sqref="C25"/>
      <selection pane="bottomLeft" activeCell="R37" sqref="R37"/>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6" t="s">
        <v>4</v>
      </c>
      <c r="B1" s="146"/>
      <c r="C1" s="146"/>
      <c r="D1" s="146"/>
      <c r="E1" s="146"/>
      <c r="F1" s="146"/>
      <c r="G1" s="146"/>
      <c r="H1" s="146"/>
      <c r="I1" s="146"/>
      <c r="J1" s="146"/>
      <c r="K1" s="146"/>
      <c r="L1" s="146"/>
      <c r="M1" s="146"/>
      <c r="N1" s="146"/>
      <c r="O1" s="146"/>
      <c r="P1" s="146"/>
    </row>
    <row r="2" spans="1:16" ht="20.100000000000001" customHeight="1">
      <c r="A2" s="148" t="s">
        <v>120</v>
      </c>
      <c r="B2" s="148"/>
      <c r="C2" s="148"/>
      <c r="D2" s="148"/>
      <c r="E2" s="148"/>
      <c r="F2" s="148"/>
      <c r="G2" s="148"/>
      <c r="H2" s="148"/>
      <c r="I2" s="148"/>
      <c r="J2" s="148"/>
      <c r="K2" s="148"/>
      <c r="L2" s="148"/>
      <c r="M2" s="148"/>
      <c r="N2" s="148"/>
      <c r="O2" s="148"/>
      <c r="P2" s="148"/>
    </row>
    <row r="3" spans="1:16" s="61" customFormat="1" ht="21.4" customHeight="1">
      <c r="A3" s="148" t="s">
        <v>11</v>
      </c>
      <c r="B3" s="148"/>
      <c r="C3" s="148"/>
      <c r="D3" s="148"/>
      <c r="E3" s="148"/>
      <c r="F3" s="148"/>
      <c r="G3" s="148"/>
      <c r="H3" s="148"/>
      <c r="I3" s="148"/>
      <c r="J3" s="148"/>
      <c r="K3" s="148"/>
      <c r="L3" s="148"/>
      <c r="M3" s="148"/>
      <c r="N3" s="148"/>
      <c r="O3" s="148"/>
      <c r="P3" s="148"/>
    </row>
    <row r="4" spans="1:16" ht="23.25" customHeight="1">
      <c r="A4" s="62"/>
      <c r="B4" s="63"/>
      <c r="C4" s="148"/>
      <c r="D4" s="148"/>
      <c r="E4" s="148"/>
      <c r="F4" s="148"/>
      <c r="G4" s="149"/>
    </row>
    <row r="5" spans="1:16" ht="15" customHeight="1">
      <c r="I5" s="64"/>
      <c r="J5" s="64"/>
    </row>
    <row r="6" spans="1:16" ht="20.25" customHeight="1">
      <c r="I6" s="65"/>
      <c r="J6" s="66"/>
      <c r="K6" s="67"/>
      <c r="L6" s="67"/>
    </row>
    <row r="7" spans="1:16" ht="20.25" customHeight="1">
      <c r="A7" s="97" t="str">
        <f>'Totales y gasto'!$D$13</f>
        <v>Andalucía</v>
      </c>
      <c r="B7" s="45">
        <f>'Totales y gasto'!$E$13</f>
        <v>86106</v>
      </c>
      <c r="I7" s="68"/>
      <c r="J7" s="69"/>
      <c r="K7" s="69"/>
      <c r="L7" s="69"/>
    </row>
    <row r="8" spans="1:16" ht="20.25" customHeight="1">
      <c r="A8" s="97" t="str">
        <f>'Totales y gasto'!$D$22</f>
        <v>Aragón</v>
      </c>
      <c r="B8" s="45">
        <f>'Totales y gasto'!$E$22</f>
        <v>13427</v>
      </c>
      <c r="I8" s="68"/>
      <c r="J8" s="69"/>
      <c r="K8" s="69"/>
      <c r="L8" s="69"/>
    </row>
    <row r="9" spans="1:16" ht="20.25" customHeight="1">
      <c r="A9" s="97" t="str">
        <f>'Totales y gasto'!$D$26</f>
        <v>Asturias</v>
      </c>
      <c r="B9" s="45">
        <f>'Totales y gasto'!$E$26</f>
        <v>6768</v>
      </c>
      <c r="I9" s="68"/>
      <c r="J9" s="69"/>
      <c r="K9" s="69"/>
      <c r="L9" s="69"/>
    </row>
    <row r="10" spans="1:16" ht="20.25" customHeight="1">
      <c r="A10" s="97" t="str">
        <f>'Totales y gasto'!$D$27</f>
        <v>Baleares</v>
      </c>
      <c r="B10" s="45">
        <f>'Totales y gasto'!$E$27</f>
        <v>12534</v>
      </c>
      <c r="I10" s="68"/>
      <c r="J10" s="69"/>
      <c r="K10" s="69"/>
      <c r="L10" s="69"/>
    </row>
    <row r="11" spans="1:16" ht="20.25" customHeight="1">
      <c r="A11" s="97" t="str">
        <f>'Totales y gasto'!$D$28</f>
        <v>Canarias</v>
      </c>
      <c r="B11" s="45">
        <f>'Totales y gasto'!$E$28</f>
        <v>16310</v>
      </c>
      <c r="I11" s="68"/>
      <c r="J11" s="69"/>
      <c r="K11" s="69"/>
      <c r="L11" s="69"/>
    </row>
    <row r="12" spans="1:16" ht="20.25" customHeight="1">
      <c r="A12" s="97" t="str">
        <f>'Totales y gasto'!$D$31</f>
        <v>Cantabria</v>
      </c>
      <c r="B12" s="45">
        <f>'Totales y gasto'!$E$31</f>
        <v>4692</v>
      </c>
      <c r="I12" s="68"/>
      <c r="J12" s="69"/>
      <c r="K12" s="69"/>
      <c r="L12" s="69"/>
    </row>
    <row r="13" spans="1:16" ht="20.25" customHeight="1">
      <c r="A13" s="97" t="str">
        <f>'Totales y gasto'!$D$32</f>
        <v>Castilla y León</v>
      </c>
      <c r="B13" s="45">
        <f>'Totales y gasto'!$E$32</f>
        <v>19664</v>
      </c>
      <c r="I13" s="68"/>
      <c r="J13" s="69"/>
      <c r="K13" s="69"/>
      <c r="L13" s="69"/>
    </row>
    <row r="14" spans="1:16" ht="20.25" customHeight="1">
      <c r="A14" s="97" t="str">
        <f>'Totales y gasto'!$D$42</f>
        <v>Castilla-La Mancha</v>
      </c>
      <c r="B14" s="45">
        <f>'Totales y gasto'!$E$42</f>
        <v>20476</v>
      </c>
      <c r="I14" s="68"/>
      <c r="J14" s="69"/>
      <c r="K14" s="69"/>
      <c r="L14" s="69"/>
    </row>
    <row r="15" spans="1:16" ht="20.25" customHeight="1">
      <c r="A15" s="97" t="str">
        <f>'Totales y gasto'!$D$48</f>
        <v>Cataluña</v>
      </c>
      <c r="B15" s="45">
        <f>'Totales y gasto'!$E$48</f>
        <v>84287</v>
      </c>
      <c r="I15" s="68"/>
      <c r="J15" s="69"/>
      <c r="K15" s="69"/>
      <c r="L15" s="69"/>
    </row>
    <row r="16" spans="1:16" ht="20.25" customHeight="1">
      <c r="A16" s="97" t="str">
        <f>'Totales y gasto'!$D$53</f>
        <v>Extremadura</v>
      </c>
      <c r="B16" s="45">
        <f>'Totales y gasto'!$E$53</f>
        <v>10311</v>
      </c>
      <c r="I16" s="68"/>
      <c r="J16" s="69"/>
      <c r="K16" s="69"/>
      <c r="L16" s="69"/>
    </row>
    <row r="17" spans="1:12" ht="20.25" customHeight="1">
      <c r="A17" s="97" t="str">
        <f>'Totales y gasto'!$D$56</f>
        <v>Galicia</v>
      </c>
      <c r="B17" s="45">
        <f>'Totales y gasto'!$E$56</f>
        <v>21518</v>
      </c>
      <c r="I17" s="68"/>
      <c r="J17" s="69"/>
      <c r="K17" s="69"/>
      <c r="L17" s="69"/>
    </row>
    <row r="18" spans="1:12" ht="20.25" customHeight="1">
      <c r="A18" s="97" t="str">
        <f>'Totales y gasto'!$D$61</f>
        <v>Madrid</v>
      </c>
      <c r="B18" s="45">
        <f>'Totales y gasto'!$E$61</f>
        <v>78134</v>
      </c>
      <c r="I18" s="68"/>
      <c r="J18" s="69"/>
      <c r="K18" s="69"/>
      <c r="L18" s="69"/>
    </row>
    <row r="19" spans="1:12" ht="20.25" customHeight="1">
      <c r="A19" s="97" t="str">
        <f>'Totales y gasto'!$D$62</f>
        <v>Murcia</v>
      </c>
      <c r="B19" s="45">
        <f>'Totales y gasto'!$E$62</f>
        <v>18225</v>
      </c>
      <c r="I19" s="68"/>
      <c r="J19" s="69"/>
      <c r="K19" s="69"/>
      <c r="L19" s="69"/>
    </row>
    <row r="20" spans="1:12" ht="20.25" customHeight="1">
      <c r="A20" s="97" t="str">
        <f>'Totales y gasto'!$D$63</f>
        <v>Navarra</v>
      </c>
      <c r="B20" s="45">
        <f>'Totales y gasto'!$E$63</f>
        <v>6915</v>
      </c>
      <c r="I20" s="68"/>
      <c r="J20" s="69"/>
      <c r="K20" s="69"/>
      <c r="L20" s="69"/>
    </row>
    <row r="21" spans="1:12" ht="20.25" customHeight="1">
      <c r="A21" s="97" t="str">
        <f>'Totales y gasto'!$D$64</f>
        <v>La Rioja</v>
      </c>
      <c r="B21" s="45">
        <f>'Totales y gasto'!$E$64</f>
        <v>3224</v>
      </c>
      <c r="I21" s="68"/>
      <c r="J21" s="69"/>
      <c r="K21" s="69"/>
      <c r="L21" s="69"/>
    </row>
    <row r="22" spans="1:12" ht="20.25" customHeight="1">
      <c r="A22" s="97" t="str">
        <f>'Totales y gasto'!$D$65</f>
        <v>Com. Valenciana</v>
      </c>
      <c r="B22" s="45">
        <f>'Totales y gasto'!$E$65</f>
        <v>48372</v>
      </c>
      <c r="I22" s="68"/>
      <c r="J22" s="69"/>
      <c r="K22" s="69"/>
      <c r="L22" s="69"/>
    </row>
    <row r="23" spans="1:12" ht="20.25" customHeight="1">
      <c r="A23" s="97" t="str">
        <f>'Totales y gasto'!$D$69</f>
        <v>País Vasco</v>
      </c>
      <c r="B23" s="45">
        <f>'Totales y gasto'!$E$69</f>
        <v>21284</v>
      </c>
      <c r="I23" s="68"/>
      <c r="J23" s="69"/>
      <c r="K23" s="69"/>
      <c r="L23" s="69"/>
    </row>
    <row r="24" spans="1:12" ht="20.25" customHeight="1">
      <c r="A24" s="97" t="str">
        <f>'Totales y gasto'!$D$73</f>
        <v>Ceuta</v>
      </c>
      <c r="B24" s="45">
        <f>'Totales y gasto'!$E$73</f>
        <v>596</v>
      </c>
      <c r="I24" s="68"/>
      <c r="J24" s="69"/>
      <c r="K24" s="69"/>
      <c r="L24" s="69"/>
    </row>
    <row r="25" spans="1:12" ht="20.25" customHeight="1">
      <c r="A25" s="97" t="str">
        <f>'Totales y gasto'!$D$74</f>
        <v>Melilla</v>
      </c>
      <c r="B25" s="45">
        <f>'Totales y gasto'!$E$74</f>
        <v>877</v>
      </c>
      <c r="I25" s="68"/>
      <c r="J25" s="69"/>
      <c r="K25" s="69"/>
      <c r="L25" s="69"/>
    </row>
    <row r="26" spans="1:12" ht="20.25" customHeight="1">
      <c r="I26" s="70"/>
      <c r="J26" s="71"/>
      <c r="K26" s="71"/>
      <c r="L26" s="71"/>
    </row>
    <row r="27" spans="1:12" ht="20.25" customHeight="1">
      <c r="B27" s="45">
        <f>'Totales y gasto'!$E$75</f>
        <v>473720</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473720</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4" t="s">
        <v>10</v>
      </c>
      <c r="B39" s="154"/>
      <c r="C39" s="154"/>
      <c r="D39" s="154"/>
      <c r="E39" s="154"/>
      <c r="F39" s="154"/>
      <c r="G39" s="154"/>
      <c r="H39" s="154"/>
      <c r="I39" s="154"/>
      <c r="J39" s="154"/>
      <c r="K39" s="154"/>
      <c r="L39" s="154"/>
      <c r="M39" s="154"/>
      <c r="N39" s="154"/>
      <c r="O39" s="154"/>
      <c r="P39" s="154"/>
    </row>
    <row r="40" spans="1:16" s="61" customFormat="1" ht="19.7" customHeight="1">
      <c r="A40" s="154"/>
      <c r="B40" s="154"/>
      <c r="C40" s="154"/>
      <c r="D40" s="154"/>
      <c r="E40" s="154"/>
      <c r="F40" s="154"/>
      <c r="G40" s="154"/>
      <c r="H40" s="154"/>
      <c r="I40" s="154"/>
      <c r="J40" s="154"/>
      <c r="K40" s="154"/>
      <c r="L40" s="154"/>
      <c r="M40" s="154"/>
      <c r="N40" s="154"/>
      <c r="O40" s="154"/>
      <c r="P40" s="154"/>
    </row>
    <row r="41" spans="1:16" s="61" customFormat="1" ht="15">
      <c r="A41" s="14"/>
      <c r="B41" s="14"/>
      <c r="C41" s="14"/>
      <c r="D41" s="14"/>
      <c r="E41" s="14"/>
      <c r="F41" s="14"/>
      <c r="G41" s="14"/>
    </row>
    <row r="42" spans="1:16" ht="19.7" customHeight="1">
      <c r="A42" s="155"/>
      <c r="B42" s="155"/>
      <c r="C42" s="155"/>
      <c r="D42" s="155"/>
      <c r="E42" s="155"/>
      <c r="F42" s="155"/>
      <c r="G42" s="44"/>
    </row>
    <row r="43" spans="1:16" ht="19.7" customHeight="1">
      <c r="A43" s="155"/>
      <c r="B43" s="155"/>
      <c r="C43" s="155"/>
      <c r="D43" s="155"/>
      <c r="E43" s="155"/>
      <c r="F43" s="155"/>
      <c r="G43" s="44"/>
    </row>
    <row r="159" spans="3:3" ht="42">
      <c r="C159" s="7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Z90"/>
  <sheetViews>
    <sheetView showGridLines="0" showRowColHeaders="0" topLeftCell="B4" zoomScale="90" zoomScaleNormal="90" workbookViewId="0">
      <pane ySplit="7" topLeftCell="A11" activePane="bottomLeft" state="frozen"/>
      <selection activeCell="C25" sqref="C25"/>
      <selection pane="bottomLeft" activeCell="R49" sqref="R49"/>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6" width="12.140625" style="11" customWidth="1"/>
    <col min="7" max="7" width="12.42578125" style="11" customWidth="1"/>
    <col min="8" max="8" width="13" style="11" customWidth="1"/>
    <col min="9" max="9" width="12.42578125" style="11" customWidth="1"/>
    <col min="10" max="10" width="10.42578125" style="11" customWidth="1"/>
    <col min="11" max="11" width="12.140625" style="11" customWidth="1"/>
    <col min="12" max="12" width="10.42578125" style="11" customWidth="1"/>
    <col min="13" max="13" width="14" style="11" customWidth="1"/>
    <col min="14" max="15" width="11.42578125" style="11"/>
    <col min="16" max="16" width="14" style="11" customWidth="1"/>
    <col min="17" max="16384" width="11.42578125" style="11"/>
  </cols>
  <sheetData>
    <row r="1" spans="1:26" ht="15.75" hidden="1" customHeight="1"/>
    <row r="2" spans="1:26" ht="15.75" hidden="1" customHeight="1"/>
    <row r="3" spans="1:26" hidden="1"/>
    <row r="4" spans="1:26" s="49" customFormat="1" ht="18.95" customHeight="1">
      <c r="D4" s="156" t="s">
        <v>12</v>
      </c>
      <c r="E4" s="157"/>
      <c r="F4" s="157"/>
      <c r="G4" s="157"/>
      <c r="H4" s="157"/>
      <c r="I4" s="157"/>
      <c r="J4" s="157"/>
      <c r="K4" s="157"/>
      <c r="L4" s="157"/>
      <c r="M4" s="157"/>
      <c r="N4" s="157"/>
      <c r="O4" s="50"/>
    </row>
    <row r="5" spans="1:26" s="49" customFormat="1" ht="19.7" customHeight="1">
      <c r="D5" s="158" t="s">
        <v>125</v>
      </c>
      <c r="E5" s="157"/>
      <c r="F5" s="157"/>
      <c r="G5" s="157"/>
      <c r="H5" s="157"/>
      <c r="I5" s="157"/>
      <c r="J5" s="157"/>
      <c r="K5" s="157"/>
      <c r="L5" s="157"/>
      <c r="M5" s="157"/>
      <c r="N5" s="157"/>
      <c r="O5" s="51"/>
    </row>
    <row r="6" spans="1:26" s="49" customFormat="1" ht="18.75">
      <c r="D6" s="158" t="s">
        <v>13</v>
      </c>
      <c r="E6" s="159"/>
      <c r="F6" s="159"/>
      <c r="G6" s="159"/>
      <c r="H6" s="159"/>
      <c r="I6" s="159"/>
      <c r="J6" s="159"/>
      <c r="K6" s="159"/>
      <c r="L6" s="159"/>
      <c r="M6" s="159"/>
      <c r="N6" s="159"/>
      <c r="O6" s="50"/>
    </row>
    <row r="7" spans="1:26" ht="18.600000000000001" customHeight="1">
      <c r="D7" s="160" t="s">
        <v>122</v>
      </c>
      <c r="E7" s="149"/>
      <c r="F7" s="149"/>
      <c r="G7" s="149"/>
      <c r="H7" s="149"/>
      <c r="I7" s="149"/>
      <c r="J7" s="149"/>
      <c r="K7" s="149"/>
      <c r="L7" s="149"/>
      <c r="M7" s="149"/>
      <c r="N7" s="149"/>
      <c r="O7" s="52"/>
    </row>
    <row r="8" spans="1:26" ht="4.7" customHeight="1">
      <c r="E8" s="53"/>
      <c r="F8" s="53"/>
      <c r="G8" s="53"/>
      <c r="H8" s="53"/>
      <c r="I8" s="53"/>
      <c r="J8" s="53"/>
      <c r="K8" s="53"/>
      <c r="L8" s="53"/>
    </row>
    <row r="9" spans="1:26" s="23" customFormat="1" ht="17.850000000000001" customHeight="1">
      <c r="C9" s="145" t="s">
        <v>102</v>
      </c>
      <c r="D9" s="163" t="s">
        <v>119</v>
      </c>
      <c r="E9" s="153" t="s">
        <v>14</v>
      </c>
      <c r="F9" s="161"/>
      <c r="G9" s="161"/>
      <c r="H9" s="161"/>
      <c r="I9" s="153" t="s">
        <v>15</v>
      </c>
      <c r="J9" s="161"/>
      <c r="K9" s="161"/>
      <c r="L9" s="161"/>
      <c r="M9" s="162" t="s">
        <v>16</v>
      </c>
      <c r="N9" s="145"/>
    </row>
    <row r="10" spans="1:26" s="54" customFormat="1" ht="40.9" customHeight="1">
      <c r="C10" s="145"/>
      <c r="D10" s="164"/>
      <c r="E10" s="115" t="s">
        <v>17</v>
      </c>
      <c r="F10" s="115" t="s">
        <v>18</v>
      </c>
      <c r="G10" s="115" t="s">
        <v>19</v>
      </c>
      <c r="H10" s="115" t="s">
        <v>18</v>
      </c>
      <c r="I10" s="115" t="s">
        <v>17</v>
      </c>
      <c r="J10" s="115" t="s">
        <v>18</v>
      </c>
      <c r="K10" s="115" t="s">
        <v>19</v>
      </c>
      <c r="L10" s="115" t="s">
        <v>18</v>
      </c>
      <c r="M10" s="116" t="s">
        <v>20</v>
      </c>
      <c r="N10" s="116" t="s">
        <v>18</v>
      </c>
    </row>
    <row r="11" spans="1:26" s="23" customFormat="1" ht="15.75" customHeight="1">
      <c r="A11" s="54"/>
      <c r="B11" s="54"/>
      <c r="C11" s="99"/>
      <c r="D11" s="117" t="s">
        <v>21</v>
      </c>
      <c r="E11" s="100">
        <v>41375</v>
      </c>
      <c r="F11" s="118">
        <v>110.82015709969788</v>
      </c>
      <c r="G11" s="100"/>
      <c r="H11" s="118"/>
      <c r="I11" s="100">
        <v>80</v>
      </c>
      <c r="J11" s="118">
        <v>42.375</v>
      </c>
      <c r="K11" s="100"/>
      <c r="L11" s="118"/>
      <c r="M11" s="100"/>
      <c r="N11" s="118"/>
      <c r="O11" s="35"/>
      <c r="P11" s="55"/>
      <c r="Q11" s="32"/>
      <c r="R11" s="32"/>
      <c r="S11" s="32"/>
      <c r="T11" s="32"/>
    </row>
    <row r="12" spans="1:26" ht="15.75">
      <c r="A12" s="54"/>
      <c r="B12" s="54"/>
      <c r="C12" s="102">
        <v>4</v>
      </c>
      <c r="D12" s="119" t="s">
        <v>22</v>
      </c>
      <c r="E12" s="120">
        <v>4162</v>
      </c>
      <c r="F12" s="121">
        <v>110.97429120615089</v>
      </c>
      <c r="G12" s="120"/>
      <c r="H12" s="121"/>
      <c r="I12" s="120">
        <v>15</v>
      </c>
      <c r="J12" s="121">
        <v>44.8</v>
      </c>
      <c r="K12" s="120"/>
      <c r="L12" s="121"/>
      <c r="M12" s="120"/>
      <c r="N12" s="121"/>
      <c r="O12" s="45"/>
      <c r="P12" s="48"/>
      <c r="Q12" s="32"/>
      <c r="R12" s="32"/>
      <c r="S12" s="32"/>
      <c r="T12" s="32"/>
    </row>
    <row r="13" spans="1:26" ht="15.75">
      <c r="A13" s="54"/>
      <c r="B13" s="54"/>
      <c r="C13" s="102">
        <v>11</v>
      </c>
      <c r="D13" s="119" t="s">
        <v>23</v>
      </c>
      <c r="E13" s="120">
        <v>4888</v>
      </c>
      <c r="F13" s="121">
        <v>110.78948445171849</v>
      </c>
      <c r="G13" s="120"/>
      <c r="H13" s="121"/>
      <c r="I13" s="120">
        <v>11</v>
      </c>
      <c r="J13" s="121">
        <v>43.272727272727273</v>
      </c>
      <c r="K13" s="120"/>
      <c r="L13" s="121"/>
      <c r="M13" s="120"/>
      <c r="N13" s="121"/>
      <c r="O13" s="45"/>
      <c r="P13" s="48"/>
      <c r="Q13" s="32"/>
      <c r="R13" s="32"/>
      <c r="S13" s="32"/>
      <c r="T13" s="32"/>
    </row>
    <row r="14" spans="1:26" ht="15.75">
      <c r="A14" s="54"/>
      <c r="B14" s="54"/>
      <c r="C14" s="102">
        <v>14</v>
      </c>
      <c r="D14" s="119" t="s">
        <v>24</v>
      </c>
      <c r="E14" s="120">
        <v>3962</v>
      </c>
      <c r="F14" s="121">
        <v>110.3871781928319</v>
      </c>
      <c r="G14" s="120"/>
      <c r="H14" s="121"/>
      <c r="I14" s="120">
        <v>5</v>
      </c>
      <c r="J14" s="121">
        <v>42</v>
      </c>
      <c r="K14" s="120"/>
      <c r="L14" s="121"/>
      <c r="M14" s="120"/>
      <c r="N14" s="121"/>
      <c r="O14" s="45"/>
      <c r="P14" s="48"/>
      <c r="Q14" s="90"/>
      <c r="R14" s="91"/>
      <c r="S14" s="90"/>
      <c r="T14" s="91"/>
      <c r="U14" s="90"/>
      <c r="V14" s="91"/>
      <c r="W14" s="90"/>
      <c r="X14" s="91"/>
      <c r="Y14" s="90"/>
      <c r="Z14" s="91"/>
    </row>
    <row r="15" spans="1:26" ht="15.75">
      <c r="A15" s="54"/>
      <c r="B15" s="54"/>
      <c r="C15" s="102">
        <v>18</v>
      </c>
      <c r="D15" s="119" t="s">
        <v>25</v>
      </c>
      <c r="E15" s="120">
        <v>4478</v>
      </c>
      <c r="F15" s="121">
        <v>111.12594908441268</v>
      </c>
      <c r="G15" s="120"/>
      <c r="H15" s="121"/>
      <c r="I15" s="120">
        <v>9</v>
      </c>
      <c r="J15" s="121">
        <v>42</v>
      </c>
      <c r="K15" s="120"/>
      <c r="L15" s="121"/>
      <c r="M15" s="120"/>
      <c r="N15" s="121"/>
      <c r="O15" s="45"/>
      <c r="P15" s="48"/>
      <c r="Q15" s="92"/>
      <c r="R15" s="93"/>
      <c r="S15" s="92"/>
      <c r="T15" s="93"/>
      <c r="U15" s="92"/>
      <c r="V15" s="93"/>
      <c r="W15" s="92"/>
      <c r="X15" s="93"/>
      <c r="Y15" s="92"/>
      <c r="Z15" s="93"/>
    </row>
    <row r="16" spans="1:26" ht="15.75">
      <c r="A16" s="54"/>
      <c r="B16" s="54"/>
      <c r="C16" s="102">
        <v>21</v>
      </c>
      <c r="D16" s="119" t="s">
        <v>26</v>
      </c>
      <c r="E16" s="120">
        <v>2947</v>
      </c>
      <c r="F16" s="121">
        <v>111.30810994231422</v>
      </c>
      <c r="G16" s="120"/>
      <c r="H16" s="121"/>
      <c r="I16" s="120">
        <v>1</v>
      </c>
      <c r="J16" s="121">
        <v>42</v>
      </c>
      <c r="K16" s="120"/>
      <c r="L16" s="121"/>
      <c r="M16" s="120"/>
      <c r="N16" s="121"/>
      <c r="O16" s="45"/>
      <c r="P16" s="48"/>
      <c r="Q16" s="92"/>
      <c r="R16" s="93"/>
      <c r="S16" s="92"/>
      <c r="T16" s="93"/>
      <c r="U16" s="92"/>
      <c r="V16" s="93"/>
      <c r="W16" s="92"/>
      <c r="X16" s="93"/>
      <c r="Y16" s="92"/>
      <c r="Z16" s="93"/>
    </row>
    <row r="17" spans="1:26" ht="15.75">
      <c r="A17" s="54"/>
      <c r="B17" s="54"/>
      <c r="C17" s="102">
        <v>23</v>
      </c>
      <c r="D17" s="119" t="s">
        <v>27</v>
      </c>
      <c r="E17" s="120">
        <v>3102</v>
      </c>
      <c r="F17" s="121">
        <v>110.39813023855577</v>
      </c>
      <c r="G17" s="120"/>
      <c r="H17" s="121"/>
      <c r="I17" s="120">
        <v>8</v>
      </c>
      <c r="J17" s="121">
        <v>42</v>
      </c>
      <c r="K17" s="120"/>
      <c r="L17" s="121"/>
      <c r="M17" s="120"/>
      <c r="N17" s="121"/>
      <c r="O17" s="45"/>
      <c r="P17" s="48"/>
      <c r="Q17" s="92"/>
      <c r="R17" s="93"/>
      <c r="S17" s="92"/>
      <c r="T17" s="93"/>
      <c r="U17" s="92"/>
      <c r="V17" s="93"/>
      <c r="W17" s="92"/>
      <c r="X17" s="93"/>
      <c r="Y17" s="92"/>
      <c r="Z17" s="93"/>
    </row>
    <row r="18" spans="1:26" ht="15.75">
      <c r="A18" s="54"/>
      <c r="B18" s="54"/>
      <c r="C18" s="102">
        <v>29</v>
      </c>
      <c r="D18" s="119" t="s">
        <v>28</v>
      </c>
      <c r="E18" s="120">
        <v>7527</v>
      </c>
      <c r="F18" s="121">
        <v>110.51348478809619</v>
      </c>
      <c r="G18" s="120"/>
      <c r="H18" s="121"/>
      <c r="I18" s="120">
        <v>14</v>
      </c>
      <c r="J18" s="121">
        <v>39.142857142857146</v>
      </c>
      <c r="K18" s="120"/>
      <c r="L18" s="121"/>
      <c r="M18" s="120"/>
      <c r="N18" s="121"/>
      <c r="O18" s="45"/>
      <c r="P18" s="48"/>
      <c r="Q18" s="92"/>
      <c r="R18" s="93"/>
      <c r="S18" s="92"/>
      <c r="T18" s="93"/>
      <c r="U18" s="92"/>
      <c r="V18" s="93"/>
      <c r="W18" s="92"/>
      <c r="X18" s="93"/>
      <c r="Y18" s="92"/>
      <c r="Z18" s="93"/>
    </row>
    <row r="19" spans="1:26" ht="15.75">
      <c r="A19" s="54"/>
      <c r="B19" s="54"/>
      <c r="C19" s="102">
        <v>41</v>
      </c>
      <c r="D19" s="119" t="s">
        <v>29</v>
      </c>
      <c r="E19" s="120">
        <v>10309</v>
      </c>
      <c r="F19" s="121">
        <v>111.01746047143273</v>
      </c>
      <c r="G19" s="120"/>
      <c r="H19" s="121"/>
      <c r="I19" s="120">
        <v>17</v>
      </c>
      <c r="J19" s="121">
        <v>42.823529411764703</v>
      </c>
      <c r="K19" s="120"/>
      <c r="L19" s="121"/>
      <c r="M19" s="120"/>
      <c r="N19" s="121"/>
      <c r="O19" s="45"/>
      <c r="P19" s="48"/>
      <c r="Q19" s="92"/>
      <c r="R19" s="93"/>
      <c r="S19" s="92"/>
      <c r="T19" s="93"/>
      <c r="U19" s="92"/>
      <c r="V19" s="93"/>
      <c r="W19" s="92"/>
      <c r="X19" s="93"/>
      <c r="Y19" s="92"/>
      <c r="Z19" s="93"/>
    </row>
    <row r="20" spans="1:26" s="23" customFormat="1" ht="15.75">
      <c r="A20" s="54"/>
      <c r="B20" s="54"/>
      <c r="C20" s="106"/>
      <c r="D20" s="117" t="s">
        <v>30</v>
      </c>
      <c r="E20" s="100">
        <v>6364</v>
      </c>
      <c r="F20" s="118">
        <v>107.57778126964173</v>
      </c>
      <c r="G20" s="100"/>
      <c r="H20" s="118"/>
      <c r="I20" s="100">
        <v>5</v>
      </c>
      <c r="J20" s="118">
        <v>42</v>
      </c>
      <c r="K20" s="100"/>
      <c r="L20" s="118"/>
      <c r="M20" s="100"/>
      <c r="N20" s="118"/>
      <c r="O20" s="35"/>
      <c r="P20" s="55"/>
      <c r="Q20" s="92"/>
      <c r="R20" s="93"/>
      <c r="S20" s="92"/>
      <c r="T20" s="93"/>
      <c r="U20" s="92"/>
      <c r="V20" s="93"/>
      <c r="W20" s="92"/>
      <c r="X20" s="93"/>
      <c r="Y20" s="92"/>
      <c r="Z20" s="93"/>
    </row>
    <row r="21" spans="1:26" ht="15.75">
      <c r="A21" s="54"/>
      <c r="B21" s="54"/>
      <c r="C21" s="107">
        <v>22</v>
      </c>
      <c r="D21" s="119" t="s">
        <v>31</v>
      </c>
      <c r="E21" s="120">
        <v>1078</v>
      </c>
      <c r="F21" s="121">
        <v>106.28571428571429</v>
      </c>
      <c r="G21" s="120"/>
      <c r="H21" s="121"/>
      <c r="I21" s="120"/>
      <c r="J21" s="121"/>
      <c r="K21" s="120"/>
      <c r="L21" s="121"/>
      <c r="M21" s="120"/>
      <c r="N21" s="121"/>
      <c r="O21" s="45"/>
      <c r="P21" s="48"/>
      <c r="Q21" s="92"/>
      <c r="R21" s="93"/>
      <c r="S21" s="92"/>
      <c r="T21" s="93"/>
      <c r="U21" s="92"/>
      <c r="V21" s="93"/>
      <c r="W21" s="92"/>
      <c r="X21" s="93"/>
      <c r="Y21" s="92"/>
      <c r="Z21" s="93"/>
    </row>
    <row r="22" spans="1:26" ht="15.75">
      <c r="A22" s="54"/>
      <c r="B22" s="54"/>
      <c r="C22" s="107">
        <v>44</v>
      </c>
      <c r="D22" s="119" t="s">
        <v>32</v>
      </c>
      <c r="E22" s="120">
        <v>683</v>
      </c>
      <c r="F22" s="121">
        <v>107.30307467057101</v>
      </c>
      <c r="G22" s="120"/>
      <c r="H22" s="121"/>
      <c r="I22" s="120">
        <v>1</v>
      </c>
      <c r="J22" s="121">
        <v>42</v>
      </c>
      <c r="K22" s="120"/>
      <c r="L22" s="121"/>
      <c r="M22" s="120"/>
      <c r="N22" s="121"/>
      <c r="O22" s="45"/>
      <c r="P22" s="48"/>
      <c r="Q22" s="92"/>
      <c r="R22" s="93"/>
      <c r="S22" s="92"/>
      <c r="T22" s="93"/>
      <c r="U22" s="92"/>
      <c r="V22" s="93"/>
      <c r="W22" s="92"/>
      <c r="X22" s="93"/>
      <c r="Y22" s="92"/>
      <c r="Z22" s="93"/>
    </row>
    <row r="23" spans="1:26" ht="15.75">
      <c r="A23" s="54"/>
      <c r="B23" s="54"/>
      <c r="C23" s="107">
        <v>50</v>
      </c>
      <c r="D23" s="119" t="s">
        <v>33</v>
      </c>
      <c r="E23" s="120">
        <v>4603</v>
      </c>
      <c r="F23" s="121">
        <v>107.92113838800782</v>
      </c>
      <c r="G23" s="120"/>
      <c r="H23" s="121"/>
      <c r="I23" s="120">
        <v>4</v>
      </c>
      <c r="J23" s="121">
        <v>42</v>
      </c>
      <c r="K23" s="120"/>
      <c r="L23" s="121"/>
      <c r="M23" s="120"/>
      <c r="N23" s="121"/>
      <c r="O23" s="45"/>
      <c r="P23" s="48"/>
      <c r="Q23" s="90"/>
      <c r="R23" s="91"/>
      <c r="S23" s="90"/>
      <c r="T23" s="91"/>
      <c r="U23" s="90"/>
      <c r="V23" s="91"/>
      <c r="W23" s="90"/>
      <c r="X23" s="91"/>
      <c r="Y23" s="90"/>
      <c r="Z23" s="91"/>
    </row>
    <row r="24" spans="1:26" s="23" customFormat="1" ht="15.75">
      <c r="A24" s="54"/>
      <c r="B24" s="54"/>
      <c r="C24" s="106">
        <v>33</v>
      </c>
      <c r="D24" s="117" t="s">
        <v>34</v>
      </c>
      <c r="E24" s="100">
        <v>3399</v>
      </c>
      <c r="F24" s="118">
        <v>107.90291262135922</v>
      </c>
      <c r="G24" s="100"/>
      <c r="H24" s="118"/>
      <c r="I24" s="100">
        <v>4</v>
      </c>
      <c r="J24" s="118">
        <v>45.5</v>
      </c>
      <c r="K24" s="100"/>
      <c r="L24" s="118"/>
      <c r="M24" s="100"/>
      <c r="N24" s="118"/>
      <c r="O24" s="35"/>
      <c r="P24" s="55"/>
      <c r="Q24" s="92"/>
      <c r="R24" s="93"/>
      <c r="S24" s="92"/>
      <c r="T24" s="93"/>
      <c r="U24" s="92"/>
      <c r="V24" s="93"/>
      <c r="W24" s="92"/>
      <c r="X24" s="93"/>
      <c r="Y24" s="92"/>
      <c r="Z24" s="93"/>
    </row>
    <row r="25" spans="1:26" s="23" customFormat="1" ht="15.75">
      <c r="A25" s="54"/>
      <c r="B25" s="54"/>
      <c r="C25" s="106">
        <v>7</v>
      </c>
      <c r="D25" s="117" t="s">
        <v>35</v>
      </c>
      <c r="E25" s="100">
        <v>6105</v>
      </c>
      <c r="F25" s="118">
        <v>107.60655200655201</v>
      </c>
      <c r="G25" s="100"/>
      <c r="H25" s="118"/>
      <c r="I25" s="100">
        <v>12</v>
      </c>
      <c r="J25" s="118">
        <v>45.5</v>
      </c>
      <c r="K25" s="100"/>
      <c r="L25" s="118"/>
      <c r="M25" s="100"/>
      <c r="N25" s="118"/>
      <c r="O25" s="35"/>
      <c r="P25" s="55"/>
      <c r="Q25" s="92"/>
      <c r="R25" s="93"/>
      <c r="S25" s="92"/>
      <c r="T25" s="93"/>
      <c r="U25" s="92"/>
      <c r="V25" s="93"/>
      <c r="W25" s="92"/>
      <c r="X25" s="93"/>
      <c r="Y25" s="92"/>
      <c r="Z25" s="93"/>
    </row>
    <row r="26" spans="1:26" s="23" customFormat="1" ht="15.75">
      <c r="A26" s="54"/>
      <c r="B26" s="54"/>
      <c r="C26" s="106"/>
      <c r="D26" s="117" t="s">
        <v>36</v>
      </c>
      <c r="E26" s="100">
        <v>7830</v>
      </c>
      <c r="F26" s="118">
        <v>110.73154533844189</v>
      </c>
      <c r="G26" s="100">
        <v>1</v>
      </c>
      <c r="H26" s="118">
        <v>98</v>
      </c>
      <c r="I26" s="100">
        <v>18</v>
      </c>
      <c r="J26" s="118">
        <v>43.555555555555557</v>
      </c>
      <c r="K26" s="100"/>
      <c r="L26" s="118"/>
      <c r="M26" s="100">
        <v>1</v>
      </c>
      <c r="N26" s="118">
        <v>14</v>
      </c>
      <c r="O26" s="35"/>
      <c r="P26" s="55"/>
      <c r="Q26" s="92"/>
      <c r="R26" s="93"/>
      <c r="S26" s="92"/>
      <c r="T26" s="93"/>
      <c r="U26" s="92"/>
      <c r="V26" s="93"/>
      <c r="W26" s="92"/>
      <c r="X26" s="93"/>
      <c r="Y26" s="92"/>
      <c r="Z26" s="93"/>
    </row>
    <row r="27" spans="1:26" ht="15.75">
      <c r="A27" s="54"/>
      <c r="B27" s="54"/>
      <c r="C27" s="107">
        <v>35</v>
      </c>
      <c r="D27" s="119" t="s">
        <v>37</v>
      </c>
      <c r="E27" s="120">
        <v>4190</v>
      </c>
      <c r="F27" s="121">
        <v>110.68114558472554</v>
      </c>
      <c r="G27" s="120">
        <v>1</v>
      </c>
      <c r="H27" s="121">
        <v>98</v>
      </c>
      <c r="I27" s="120">
        <v>15</v>
      </c>
      <c r="J27" s="121">
        <v>43.866666666666667</v>
      </c>
      <c r="K27" s="120"/>
      <c r="L27" s="121"/>
      <c r="M27" s="120">
        <v>1</v>
      </c>
      <c r="N27" s="121">
        <v>14</v>
      </c>
      <c r="O27" s="45"/>
      <c r="P27" s="48"/>
      <c r="Q27" s="90"/>
      <c r="R27" s="91"/>
      <c r="S27" s="90"/>
      <c r="T27" s="91"/>
      <c r="U27" s="90"/>
      <c r="V27" s="91"/>
      <c r="W27" s="90"/>
      <c r="X27" s="91"/>
      <c r="Y27" s="90"/>
      <c r="Z27" s="91"/>
    </row>
    <row r="28" spans="1:26" ht="15.75">
      <c r="A28" s="54"/>
      <c r="B28" s="54"/>
      <c r="C28" s="107">
        <v>38</v>
      </c>
      <c r="D28" s="119" t="s">
        <v>38</v>
      </c>
      <c r="E28" s="120">
        <v>3640</v>
      </c>
      <c r="F28" s="121">
        <v>110.78956043956045</v>
      </c>
      <c r="G28" s="120"/>
      <c r="H28" s="121"/>
      <c r="I28" s="120">
        <v>3</v>
      </c>
      <c r="J28" s="121">
        <v>42</v>
      </c>
      <c r="K28" s="120"/>
      <c r="L28" s="121"/>
      <c r="M28" s="120"/>
      <c r="N28" s="121"/>
      <c r="O28" s="45"/>
      <c r="P28" s="48"/>
      <c r="Q28" s="90"/>
      <c r="R28" s="91"/>
      <c r="S28" s="90"/>
      <c r="T28" s="91"/>
      <c r="U28" s="90"/>
      <c r="V28" s="91"/>
      <c r="W28" s="90"/>
      <c r="X28" s="91"/>
      <c r="Y28" s="90"/>
      <c r="Z28" s="91"/>
    </row>
    <row r="29" spans="1:26" s="23" customFormat="1" ht="15.75">
      <c r="A29" s="54"/>
      <c r="B29" s="54"/>
      <c r="C29" s="106">
        <v>39</v>
      </c>
      <c r="D29" s="117" t="s">
        <v>39</v>
      </c>
      <c r="E29" s="100">
        <v>2309</v>
      </c>
      <c r="F29" s="118">
        <v>107.63014291901256</v>
      </c>
      <c r="G29" s="100">
        <v>1</v>
      </c>
      <c r="H29" s="118">
        <v>84</v>
      </c>
      <c r="I29" s="100">
        <v>3</v>
      </c>
      <c r="J29" s="118">
        <v>42</v>
      </c>
      <c r="K29" s="100"/>
      <c r="L29" s="118"/>
      <c r="M29" s="100">
        <v>1</v>
      </c>
      <c r="N29" s="118">
        <v>28</v>
      </c>
      <c r="O29" s="35"/>
      <c r="P29" s="55"/>
      <c r="Q29" s="90"/>
      <c r="R29" s="91"/>
      <c r="S29" s="90"/>
      <c r="T29" s="91"/>
      <c r="U29" s="90"/>
      <c r="V29" s="91"/>
      <c r="W29" s="90"/>
      <c r="X29" s="91"/>
      <c r="Y29" s="90"/>
      <c r="Z29" s="91"/>
    </row>
    <row r="30" spans="1:26" s="23" customFormat="1" ht="15.75">
      <c r="A30" s="54"/>
      <c r="B30" s="54"/>
      <c r="C30" s="106"/>
      <c r="D30" s="117" t="s">
        <v>40</v>
      </c>
      <c r="E30" s="100">
        <v>9462</v>
      </c>
      <c r="F30" s="118">
        <v>108.42771084337349</v>
      </c>
      <c r="G30" s="100"/>
      <c r="H30" s="118"/>
      <c r="I30" s="100">
        <v>7</v>
      </c>
      <c r="J30" s="118">
        <v>42</v>
      </c>
      <c r="K30" s="100"/>
      <c r="L30" s="118"/>
      <c r="M30" s="100"/>
      <c r="N30" s="118"/>
      <c r="O30" s="35"/>
      <c r="P30" s="55"/>
      <c r="Q30" s="92"/>
      <c r="R30" s="93"/>
      <c r="S30" s="92"/>
      <c r="T30" s="93"/>
      <c r="U30" s="92"/>
      <c r="V30" s="93"/>
      <c r="W30" s="92"/>
      <c r="X30" s="93"/>
      <c r="Y30" s="92"/>
      <c r="Z30" s="93"/>
    </row>
    <row r="31" spans="1:26" ht="15.75">
      <c r="A31" s="54"/>
      <c r="B31" s="54"/>
      <c r="C31" s="107">
        <v>5</v>
      </c>
      <c r="D31" s="122" t="s">
        <v>41</v>
      </c>
      <c r="E31" s="120">
        <v>569</v>
      </c>
      <c r="F31" s="121">
        <v>109.01933216168717</v>
      </c>
      <c r="G31" s="120"/>
      <c r="H31" s="121"/>
      <c r="I31" s="120">
        <v>1</v>
      </c>
      <c r="J31" s="121">
        <v>42</v>
      </c>
      <c r="K31" s="120"/>
      <c r="L31" s="121"/>
      <c r="M31" s="120"/>
      <c r="N31" s="121"/>
      <c r="O31" s="45"/>
      <c r="P31" s="48"/>
      <c r="Q31" s="92"/>
      <c r="R31" s="93"/>
      <c r="S31" s="92"/>
      <c r="T31" s="93"/>
      <c r="U31" s="92"/>
      <c r="V31" s="93"/>
      <c r="W31" s="92"/>
      <c r="X31" s="93"/>
      <c r="Y31" s="92"/>
      <c r="Z31" s="93"/>
    </row>
    <row r="32" spans="1:26" ht="15.75">
      <c r="A32" s="54"/>
      <c r="B32" s="54"/>
      <c r="C32" s="107">
        <v>9</v>
      </c>
      <c r="D32" s="122" t="s">
        <v>42</v>
      </c>
      <c r="E32" s="120">
        <v>1540</v>
      </c>
      <c r="F32" s="121">
        <v>106.77662337662338</v>
      </c>
      <c r="G32" s="120"/>
      <c r="H32" s="121"/>
      <c r="I32" s="120">
        <v>2</v>
      </c>
      <c r="J32" s="121">
        <v>42</v>
      </c>
      <c r="K32" s="120"/>
      <c r="L32" s="121"/>
      <c r="M32" s="120"/>
      <c r="N32" s="121"/>
      <c r="O32" s="45"/>
      <c r="P32" s="48"/>
      <c r="Q32" s="90"/>
      <c r="R32" s="91"/>
      <c r="S32" s="90"/>
      <c r="T32" s="91"/>
      <c r="U32" s="90"/>
      <c r="V32" s="91"/>
      <c r="W32" s="90"/>
      <c r="X32" s="91"/>
      <c r="Y32" s="90"/>
      <c r="Z32" s="91"/>
    </row>
    <row r="33" spans="1:26" ht="15.75">
      <c r="A33" s="54"/>
      <c r="B33" s="54"/>
      <c r="C33" s="107">
        <v>24</v>
      </c>
      <c r="D33" s="119" t="s">
        <v>43</v>
      </c>
      <c r="E33" s="120">
        <v>1572</v>
      </c>
      <c r="F33" s="121">
        <v>108.90267175572519</v>
      </c>
      <c r="G33" s="120"/>
      <c r="H33" s="121"/>
      <c r="I33" s="120"/>
      <c r="J33" s="121"/>
      <c r="K33" s="120"/>
      <c r="L33" s="121"/>
      <c r="M33" s="120"/>
      <c r="N33" s="121"/>
      <c r="O33" s="45"/>
      <c r="P33" s="48"/>
      <c r="Q33" s="90"/>
      <c r="R33" s="91"/>
      <c r="S33" s="90"/>
      <c r="T33" s="91"/>
      <c r="U33" s="90"/>
      <c r="V33" s="91"/>
      <c r="W33" s="90"/>
      <c r="X33" s="91"/>
      <c r="Y33" s="90"/>
      <c r="Z33" s="91"/>
    </row>
    <row r="34" spans="1:26" ht="15.75">
      <c r="A34" s="54"/>
      <c r="B34" s="54"/>
      <c r="C34" s="107">
        <v>34</v>
      </c>
      <c r="D34" s="119" t="s">
        <v>44</v>
      </c>
      <c r="E34" s="120">
        <v>638</v>
      </c>
      <c r="F34" s="121">
        <v>109.12225705329153</v>
      </c>
      <c r="G34" s="120"/>
      <c r="H34" s="121"/>
      <c r="I34" s="120"/>
      <c r="J34" s="121"/>
      <c r="K34" s="120"/>
      <c r="L34" s="121"/>
      <c r="M34" s="120"/>
      <c r="N34" s="121"/>
      <c r="O34" s="45"/>
      <c r="P34" s="48"/>
      <c r="Q34" s="92"/>
      <c r="R34" s="93"/>
      <c r="S34" s="92"/>
      <c r="T34" s="93"/>
      <c r="U34" s="92"/>
      <c r="V34" s="93"/>
      <c r="W34" s="92"/>
      <c r="X34" s="93"/>
      <c r="Y34" s="92"/>
      <c r="Z34" s="93"/>
    </row>
    <row r="35" spans="1:26" ht="15.75">
      <c r="A35" s="54"/>
      <c r="B35" s="54"/>
      <c r="C35" s="107">
        <v>37</v>
      </c>
      <c r="D35" s="119" t="s">
        <v>45</v>
      </c>
      <c r="E35" s="120">
        <v>1240</v>
      </c>
      <c r="F35" s="121">
        <v>108.71774193548387</v>
      </c>
      <c r="G35" s="120"/>
      <c r="H35" s="121"/>
      <c r="I35" s="120"/>
      <c r="J35" s="121"/>
      <c r="K35" s="120"/>
      <c r="L35" s="121"/>
      <c r="M35" s="120"/>
      <c r="N35" s="121"/>
      <c r="O35" s="45"/>
      <c r="P35" s="48"/>
      <c r="Q35" s="92"/>
      <c r="R35" s="93"/>
      <c r="S35" s="92"/>
      <c r="T35" s="93"/>
      <c r="U35" s="92"/>
      <c r="V35" s="93"/>
      <c r="W35" s="92"/>
      <c r="X35" s="93"/>
      <c r="Y35" s="92"/>
      <c r="Z35" s="93"/>
    </row>
    <row r="36" spans="1:26" ht="15.75">
      <c r="A36" s="54"/>
      <c r="B36" s="54"/>
      <c r="C36" s="107">
        <v>40</v>
      </c>
      <c r="D36" s="119" t="s">
        <v>46</v>
      </c>
      <c r="E36" s="120">
        <v>711</v>
      </c>
      <c r="F36" s="121">
        <v>108.38115330520394</v>
      </c>
      <c r="G36" s="120"/>
      <c r="H36" s="121"/>
      <c r="I36" s="120">
        <v>2</v>
      </c>
      <c r="J36" s="121">
        <v>42</v>
      </c>
      <c r="K36" s="120"/>
      <c r="L36" s="121"/>
      <c r="M36" s="120"/>
      <c r="N36" s="121"/>
      <c r="O36" s="45"/>
      <c r="P36" s="48"/>
      <c r="Q36" s="92"/>
      <c r="R36" s="93"/>
      <c r="S36" s="92"/>
      <c r="T36" s="93"/>
      <c r="U36" s="92"/>
      <c r="V36" s="93"/>
      <c r="W36" s="92"/>
      <c r="X36" s="93"/>
      <c r="Y36" s="92"/>
      <c r="Z36" s="93"/>
    </row>
    <row r="37" spans="1:26" ht="15.75">
      <c r="A37" s="54"/>
      <c r="B37" s="54"/>
      <c r="C37" s="107">
        <v>42</v>
      </c>
      <c r="D37" s="119" t="s">
        <v>47</v>
      </c>
      <c r="E37" s="120">
        <v>418</v>
      </c>
      <c r="F37" s="121">
        <v>105.83971291866028</v>
      </c>
      <c r="G37" s="120"/>
      <c r="H37" s="121"/>
      <c r="I37" s="120"/>
      <c r="J37" s="121"/>
      <c r="K37" s="120"/>
      <c r="L37" s="121"/>
      <c r="M37" s="120"/>
      <c r="N37" s="121"/>
      <c r="O37" s="45"/>
      <c r="P37" s="48"/>
      <c r="Q37" s="92"/>
      <c r="R37" s="93"/>
      <c r="S37" s="92"/>
      <c r="T37" s="93"/>
      <c r="U37" s="92"/>
      <c r="V37" s="93"/>
      <c r="W37" s="92"/>
      <c r="X37" s="93"/>
      <c r="Y37" s="92"/>
      <c r="Z37" s="93"/>
    </row>
    <row r="38" spans="1:26" ht="15.75">
      <c r="A38" s="54"/>
      <c r="B38" s="54"/>
      <c r="C38" s="107">
        <v>47</v>
      </c>
      <c r="D38" s="119" t="s">
        <v>48</v>
      </c>
      <c r="E38" s="120">
        <v>2249</v>
      </c>
      <c r="F38" s="121">
        <v>109.28990662516674</v>
      </c>
      <c r="G38" s="120"/>
      <c r="H38" s="121"/>
      <c r="I38" s="120">
        <v>2</v>
      </c>
      <c r="J38" s="121">
        <v>42</v>
      </c>
      <c r="K38" s="120"/>
      <c r="L38" s="121"/>
      <c r="M38" s="120"/>
      <c r="N38" s="121"/>
      <c r="O38" s="45"/>
      <c r="P38" s="48"/>
      <c r="Q38" s="92"/>
      <c r="R38" s="93"/>
      <c r="S38" s="92"/>
      <c r="T38" s="93"/>
      <c r="U38" s="92"/>
      <c r="V38" s="93"/>
      <c r="W38" s="92"/>
      <c r="X38" s="93"/>
      <c r="Y38" s="92"/>
      <c r="Z38" s="93"/>
    </row>
    <row r="39" spans="1:26" ht="15.75">
      <c r="A39" s="54"/>
      <c r="B39" s="54"/>
      <c r="C39" s="107">
        <v>49</v>
      </c>
      <c r="D39" s="119" t="s">
        <v>49</v>
      </c>
      <c r="E39" s="120">
        <v>525</v>
      </c>
      <c r="F39" s="121">
        <v>108.10857142857142</v>
      </c>
      <c r="G39" s="120"/>
      <c r="H39" s="121"/>
      <c r="I39" s="120"/>
      <c r="J39" s="121"/>
      <c r="K39" s="120"/>
      <c r="L39" s="121"/>
      <c r="M39" s="120"/>
      <c r="N39" s="121"/>
      <c r="O39" s="45"/>
      <c r="P39" s="48"/>
      <c r="Q39" s="92"/>
      <c r="R39" s="93"/>
      <c r="S39" s="92"/>
      <c r="T39" s="93"/>
      <c r="U39" s="92"/>
      <c r="V39" s="93"/>
      <c r="W39" s="92"/>
      <c r="X39" s="93"/>
      <c r="Y39" s="92"/>
      <c r="Z39" s="93"/>
    </row>
    <row r="40" spans="1:26" s="23" customFormat="1" ht="15.75">
      <c r="A40" s="54"/>
      <c r="B40" s="54"/>
      <c r="C40" s="106"/>
      <c r="D40" s="117" t="s">
        <v>50</v>
      </c>
      <c r="E40" s="100">
        <v>9048</v>
      </c>
      <c r="F40" s="118">
        <v>109.46584880636605</v>
      </c>
      <c r="G40" s="100"/>
      <c r="H40" s="118"/>
      <c r="I40" s="100">
        <v>22</v>
      </c>
      <c r="J40" s="118">
        <v>42.636363636363633</v>
      </c>
      <c r="K40" s="100"/>
      <c r="L40" s="118"/>
      <c r="M40" s="100"/>
      <c r="N40" s="118"/>
      <c r="O40" s="35"/>
      <c r="P40" s="55"/>
      <c r="Q40" s="92"/>
      <c r="R40" s="93"/>
      <c r="S40" s="92"/>
      <c r="T40" s="93"/>
      <c r="U40" s="92"/>
      <c r="V40" s="93"/>
      <c r="W40" s="92"/>
      <c r="X40" s="93"/>
      <c r="Y40" s="92"/>
      <c r="Z40" s="93"/>
    </row>
    <row r="41" spans="1:26" ht="15.75">
      <c r="A41" s="54"/>
      <c r="B41" s="54"/>
      <c r="C41" s="107">
        <v>2</v>
      </c>
      <c r="D41" s="119" t="s">
        <v>51</v>
      </c>
      <c r="E41" s="120">
        <v>1670</v>
      </c>
      <c r="F41" s="121">
        <v>109.34610778443114</v>
      </c>
      <c r="G41" s="120"/>
      <c r="H41" s="121"/>
      <c r="I41" s="120">
        <v>5</v>
      </c>
      <c r="J41" s="121">
        <v>42</v>
      </c>
      <c r="K41" s="120"/>
      <c r="L41" s="121"/>
      <c r="M41" s="120"/>
      <c r="N41" s="121"/>
      <c r="O41" s="45"/>
      <c r="P41" s="48"/>
      <c r="Q41" s="92"/>
      <c r="R41" s="93"/>
      <c r="S41" s="92"/>
      <c r="T41" s="93"/>
      <c r="U41" s="92"/>
      <c r="V41" s="93"/>
      <c r="W41" s="92"/>
      <c r="X41" s="93"/>
      <c r="Y41" s="92"/>
      <c r="Z41" s="93"/>
    </row>
    <row r="42" spans="1:26" ht="15.75">
      <c r="A42" s="54"/>
      <c r="B42" s="54"/>
      <c r="C42" s="107">
        <v>13</v>
      </c>
      <c r="D42" s="119" t="s">
        <v>52</v>
      </c>
      <c r="E42" s="120">
        <v>2111</v>
      </c>
      <c r="F42" s="121">
        <v>110.05495026054002</v>
      </c>
      <c r="G42" s="120"/>
      <c r="H42" s="121"/>
      <c r="I42" s="120">
        <v>7</v>
      </c>
      <c r="J42" s="121">
        <v>44</v>
      </c>
      <c r="K42" s="120"/>
      <c r="L42" s="121"/>
      <c r="M42" s="120"/>
      <c r="N42" s="121"/>
      <c r="O42" s="45"/>
      <c r="P42" s="48"/>
      <c r="Q42" s="92"/>
      <c r="R42" s="93"/>
      <c r="S42" s="92"/>
      <c r="T42" s="93"/>
      <c r="U42" s="92"/>
      <c r="V42" s="93"/>
      <c r="W42" s="92"/>
      <c r="X42" s="93"/>
      <c r="Y42" s="92"/>
      <c r="Z42" s="93"/>
    </row>
    <row r="43" spans="1:26" ht="15.75">
      <c r="A43" s="54"/>
      <c r="B43" s="54"/>
      <c r="C43" s="107">
        <v>16</v>
      </c>
      <c r="D43" s="119" t="s">
        <v>53</v>
      </c>
      <c r="E43" s="120">
        <v>871</v>
      </c>
      <c r="F43" s="120">
        <v>107.82548794489092</v>
      </c>
      <c r="G43" s="120"/>
      <c r="H43" s="121"/>
      <c r="I43" s="120">
        <v>5</v>
      </c>
      <c r="J43" s="121">
        <v>42</v>
      </c>
      <c r="K43" s="120"/>
      <c r="L43" s="121"/>
      <c r="M43" s="120"/>
      <c r="N43" s="121"/>
      <c r="O43" s="45"/>
      <c r="P43" s="48"/>
      <c r="Q43" s="90"/>
      <c r="R43" s="91"/>
      <c r="S43" s="90"/>
      <c r="T43" s="91"/>
      <c r="U43" s="90"/>
      <c r="V43" s="91"/>
      <c r="W43" s="90"/>
      <c r="X43" s="91"/>
      <c r="Y43" s="90"/>
      <c r="Z43" s="91"/>
    </row>
    <row r="44" spans="1:26" ht="15.75">
      <c r="A44" s="54"/>
      <c r="B44" s="54"/>
      <c r="C44" s="107">
        <v>19</v>
      </c>
      <c r="D44" s="119" t="s">
        <v>54</v>
      </c>
      <c r="E44" s="120">
        <v>1259</v>
      </c>
      <c r="F44" s="121">
        <v>110.06513105639397</v>
      </c>
      <c r="G44" s="120"/>
      <c r="H44" s="121"/>
      <c r="I44" s="120">
        <v>2</v>
      </c>
      <c r="J44" s="121">
        <v>42</v>
      </c>
      <c r="K44" s="120"/>
      <c r="L44" s="121"/>
      <c r="M44" s="120"/>
      <c r="N44" s="121"/>
      <c r="O44" s="45"/>
      <c r="P44" s="48"/>
      <c r="Q44" s="92"/>
      <c r="R44" s="93"/>
      <c r="S44" s="92"/>
      <c r="T44" s="93"/>
      <c r="U44" s="92"/>
      <c r="V44" s="93"/>
      <c r="W44" s="92"/>
      <c r="X44" s="93"/>
      <c r="Y44" s="92"/>
      <c r="Z44" s="93"/>
    </row>
    <row r="45" spans="1:26" ht="15.75">
      <c r="A45" s="54"/>
      <c r="B45" s="54"/>
      <c r="C45" s="107">
        <v>45</v>
      </c>
      <c r="D45" s="119" t="s">
        <v>55</v>
      </c>
      <c r="E45" s="120">
        <v>3137</v>
      </c>
      <c r="F45" s="121">
        <v>109.34810328339178</v>
      </c>
      <c r="G45" s="120"/>
      <c r="H45" s="121"/>
      <c r="I45" s="120">
        <v>3</v>
      </c>
      <c r="J45" s="121">
        <v>42</v>
      </c>
      <c r="K45" s="120"/>
      <c r="L45" s="121"/>
      <c r="M45" s="120"/>
      <c r="N45" s="121"/>
      <c r="O45" s="45"/>
      <c r="P45" s="48"/>
      <c r="Q45" s="92"/>
      <c r="R45" s="93"/>
      <c r="S45" s="92"/>
      <c r="T45" s="93"/>
      <c r="U45" s="92"/>
      <c r="V45" s="93"/>
      <c r="W45" s="92"/>
      <c r="X45" s="93"/>
      <c r="Y45" s="92"/>
      <c r="Z45" s="93"/>
    </row>
    <row r="46" spans="1:26" s="23" customFormat="1" ht="15.75">
      <c r="A46" s="54"/>
      <c r="B46" s="54"/>
      <c r="C46" s="106"/>
      <c r="D46" s="117" t="s">
        <v>56</v>
      </c>
      <c r="E46" s="100">
        <v>39169</v>
      </c>
      <c r="F46" s="118">
        <v>109.194899027292</v>
      </c>
      <c r="G46" s="100"/>
      <c r="H46" s="118"/>
      <c r="I46" s="100">
        <v>92</v>
      </c>
      <c r="J46" s="118">
        <v>43.510869565217391</v>
      </c>
      <c r="K46" s="100"/>
      <c r="L46" s="118"/>
      <c r="M46" s="100"/>
      <c r="N46" s="118"/>
      <c r="O46" s="35"/>
      <c r="P46" s="55"/>
      <c r="Q46" s="92"/>
      <c r="R46" s="93"/>
      <c r="S46" s="92"/>
      <c r="T46" s="93"/>
      <c r="U46" s="92"/>
      <c r="V46" s="93"/>
      <c r="W46" s="92"/>
      <c r="X46" s="93"/>
      <c r="Y46" s="92"/>
      <c r="Z46" s="93"/>
    </row>
    <row r="47" spans="1:26" ht="15.75">
      <c r="A47" s="54"/>
      <c r="B47" s="54"/>
      <c r="C47" s="107">
        <v>8</v>
      </c>
      <c r="D47" s="119" t="s">
        <v>57</v>
      </c>
      <c r="E47" s="120">
        <v>29741</v>
      </c>
      <c r="F47" s="121">
        <v>109.47809421337547</v>
      </c>
      <c r="G47" s="120"/>
      <c r="H47" s="121"/>
      <c r="I47" s="120">
        <v>75</v>
      </c>
      <c r="J47" s="121">
        <v>43.48</v>
      </c>
      <c r="K47" s="120"/>
      <c r="L47" s="121"/>
      <c r="M47" s="120"/>
      <c r="N47" s="121"/>
      <c r="O47" s="45"/>
      <c r="P47" s="48"/>
      <c r="Q47" s="92"/>
      <c r="R47" s="93"/>
      <c r="S47" s="92"/>
      <c r="T47" s="93"/>
      <c r="U47" s="92"/>
      <c r="V47" s="93"/>
      <c r="W47" s="92"/>
      <c r="X47" s="93"/>
      <c r="Y47" s="92"/>
      <c r="Z47" s="93"/>
    </row>
    <row r="48" spans="1:26" ht="15.75">
      <c r="A48" s="54"/>
      <c r="B48" s="54"/>
      <c r="C48" s="107">
        <v>17</v>
      </c>
      <c r="D48" s="119" t="s">
        <v>109</v>
      </c>
      <c r="E48" s="120">
        <v>3692</v>
      </c>
      <c r="F48" s="121">
        <v>108.36619718309859</v>
      </c>
      <c r="G48" s="120"/>
      <c r="H48" s="121"/>
      <c r="I48" s="120">
        <v>7</v>
      </c>
      <c r="J48" s="121">
        <v>44</v>
      </c>
      <c r="K48" s="120"/>
      <c r="L48" s="121"/>
      <c r="M48" s="120"/>
      <c r="N48" s="121"/>
      <c r="O48" s="45"/>
      <c r="P48" s="48"/>
      <c r="Q48" s="92"/>
      <c r="R48" s="93"/>
      <c r="S48" s="92"/>
      <c r="T48" s="93"/>
      <c r="U48" s="92"/>
      <c r="V48" s="93"/>
      <c r="W48" s="92"/>
      <c r="X48" s="93"/>
      <c r="Y48" s="92"/>
      <c r="Z48" s="93"/>
    </row>
    <row r="49" spans="1:26" ht="15.75">
      <c r="A49" s="54"/>
      <c r="B49" s="54"/>
      <c r="C49" s="107">
        <v>25</v>
      </c>
      <c r="D49" s="119" t="s">
        <v>110</v>
      </c>
      <c r="E49" s="120">
        <v>2052</v>
      </c>
      <c r="F49" s="121">
        <v>108.13109161793372</v>
      </c>
      <c r="G49" s="120"/>
      <c r="H49" s="121"/>
      <c r="I49" s="120">
        <v>3</v>
      </c>
      <c r="J49" s="121">
        <v>42</v>
      </c>
      <c r="K49" s="120"/>
      <c r="L49" s="121"/>
      <c r="M49" s="120"/>
      <c r="N49" s="121"/>
      <c r="O49" s="45"/>
      <c r="P49" s="48"/>
      <c r="Q49" s="90"/>
      <c r="R49" s="91"/>
      <c r="S49" s="90"/>
      <c r="T49" s="91"/>
      <c r="U49" s="90"/>
      <c r="V49" s="91"/>
      <c r="W49" s="90"/>
      <c r="X49" s="91"/>
      <c r="Y49" s="90"/>
      <c r="Z49" s="91"/>
    </row>
    <row r="50" spans="1:26" ht="15.75">
      <c r="A50" s="54"/>
      <c r="B50" s="54"/>
      <c r="C50" s="107">
        <v>43</v>
      </c>
      <c r="D50" s="119" t="s">
        <v>58</v>
      </c>
      <c r="E50" s="120">
        <v>3684</v>
      </c>
      <c r="F50" s="121">
        <v>108.33170466883821</v>
      </c>
      <c r="G50" s="120"/>
      <c r="H50" s="121"/>
      <c r="I50" s="120">
        <v>7</v>
      </c>
      <c r="J50" s="121">
        <v>44</v>
      </c>
      <c r="K50" s="120"/>
      <c r="L50" s="121"/>
      <c r="M50" s="120"/>
      <c r="N50" s="121"/>
      <c r="O50" s="45"/>
      <c r="P50" s="48"/>
      <c r="Q50" s="92"/>
      <c r="R50" s="93"/>
      <c r="S50" s="92"/>
      <c r="T50" s="93"/>
      <c r="U50" s="92"/>
      <c r="V50" s="93"/>
      <c r="W50" s="92"/>
      <c r="X50" s="93"/>
      <c r="Y50" s="92"/>
      <c r="Z50" s="93"/>
    </row>
    <row r="51" spans="1:26" s="23" customFormat="1" ht="15.75">
      <c r="A51" s="54"/>
      <c r="B51" s="54"/>
      <c r="C51" s="106"/>
      <c r="D51" s="117" t="s">
        <v>59</v>
      </c>
      <c r="E51" s="100">
        <v>5016</v>
      </c>
      <c r="F51" s="118">
        <v>109.99262360446571</v>
      </c>
      <c r="G51" s="100"/>
      <c r="H51" s="118"/>
      <c r="I51" s="100">
        <v>6</v>
      </c>
      <c r="J51" s="118">
        <v>42</v>
      </c>
      <c r="K51" s="100"/>
      <c r="L51" s="118"/>
      <c r="M51" s="100"/>
      <c r="N51" s="118"/>
      <c r="O51" s="35"/>
      <c r="P51" s="55"/>
      <c r="Q51" s="92"/>
      <c r="R51" s="93"/>
      <c r="S51" s="92"/>
      <c r="T51" s="93"/>
      <c r="U51" s="92"/>
      <c r="V51" s="93"/>
      <c r="W51" s="92"/>
      <c r="X51" s="93"/>
      <c r="Y51" s="92"/>
      <c r="Z51" s="93"/>
    </row>
    <row r="52" spans="1:26" ht="15.75">
      <c r="A52" s="54"/>
      <c r="B52" s="54"/>
      <c r="C52" s="107">
        <v>6</v>
      </c>
      <c r="D52" s="119" t="s">
        <v>60</v>
      </c>
      <c r="E52" s="120">
        <v>3372</v>
      </c>
      <c r="F52" s="121">
        <v>110.20937129300118</v>
      </c>
      <c r="G52" s="121"/>
      <c r="H52" s="121"/>
      <c r="I52" s="120">
        <v>1</v>
      </c>
      <c r="J52" s="121">
        <v>42</v>
      </c>
      <c r="K52" s="120"/>
      <c r="L52" s="121"/>
      <c r="M52" s="120"/>
      <c r="N52" s="121"/>
      <c r="O52" s="45"/>
      <c r="P52" s="48"/>
      <c r="Q52" s="92"/>
      <c r="R52" s="93"/>
      <c r="S52" s="92"/>
      <c r="T52" s="93"/>
      <c r="U52" s="92"/>
      <c r="V52" s="93"/>
      <c r="W52" s="92"/>
      <c r="X52" s="93"/>
      <c r="Y52" s="92"/>
      <c r="Z52" s="93"/>
    </row>
    <row r="53" spans="1:26" ht="15.75">
      <c r="A53" s="54"/>
      <c r="B53" s="54"/>
      <c r="C53" s="107">
        <v>10</v>
      </c>
      <c r="D53" s="119" t="s">
        <v>61</v>
      </c>
      <c r="E53" s="120">
        <v>1644</v>
      </c>
      <c r="F53" s="121">
        <v>109.54805352798054</v>
      </c>
      <c r="G53" s="120"/>
      <c r="H53" s="121"/>
      <c r="I53" s="120">
        <v>5</v>
      </c>
      <c r="J53" s="121">
        <v>42</v>
      </c>
      <c r="K53" s="120"/>
      <c r="L53" s="121"/>
      <c r="M53" s="120"/>
      <c r="N53" s="121"/>
      <c r="O53" s="45"/>
      <c r="P53" s="48"/>
      <c r="Q53" s="92"/>
      <c r="R53" s="93"/>
      <c r="S53" s="92"/>
      <c r="T53" s="93"/>
      <c r="U53" s="92"/>
      <c r="V53" s="93"/>
      <c r="W53" s="92"/>
      <c r="X53" s="93"/>
      <c r="Y53" s="92"/>
      <c r="Z53" s="93"/>
    </row>
    <row r="54" spans="1:26" s="23" customFormat="1" ht="15.75">
      <c r="A54" s="54"/>
      <c r="B54" s="54"/>
      <c r="C54" s="106"/>
      <c r="D54" s="117" t="s">
        <v>62</v>
      </c>
      <c r="E54" s="100">
        <v>10701</v>
      </c>
      <c r="F54" s="118">
        <v>108.33081020465377</v>
      </c>
      <c r="G54" s="100"/>
      <c r="H54" s="118"/>
      <c r="I54" s="100">
        <v>13</v>
      </c>
      <c r="J54" s="118">
        <v>44.153846153846153</v>
      </c>
      <c r="K54" s="100"/>
      <c r="L54" s="118"/>
      <c r="M54" s="100"/>
      <c r="N54" s="118"/>
      <c r="O54" s="35"/>
      <c r="P54" s="55"/>
      <c r="Q54" s="90"/>
      <c r="R54" s="91"/>
      <c r="S54" s="90"/>
      <c r="T54" s="91"/>
      <c r="U54" s="90"/>
      <c r="V54" s="91"/>
      <c r="W54" s="90"/>
      <c r="X54" s="91"/>
      <c r="Y54" s="90"/>
      <c r="Z54" s="91"/>
    </row>
    <row r="55" spans="1:26" ht="15.75">
      <c r="A55" s="54"/>
      <c r="B55" s="54"/>
      <c r="C55" s="107">
        <v>15</v>
      </c>
      <c r="D55" s="119" t="s">
        <v>116</v>
      </c>
      <c r="E55" s="120">
        <v>4587</v>
      </c>
      <c r="F55" s="121">
        <v>108.06605624591236</v>
      </c>
      <c r="G55" s="120"/>
      <c r="H55" s="121"/>
      <c r="I55" s="120">
        <v>5</v>
      </c>
      <c r="J55" s="121">
        <v>44.8</v>
      </c>
      <c r="K55" s="120"/>
      <c r="L55" s="121"/>
      <c r="M55" s="120"/>
      <c r="N55" s="121"/>
      <c r="O55" s="45"/>
      <c r="P55" s="48"/>
      <c r="Q55" s="92"/>
      <c r="R55" s="93"/>
      <c r="S55" s="92"/>
      <c r="T55" s="93"/>
      <c r="U55" s="92"/>
      <c r="V55" s="93"/>
      <c r="W55" s="92"/>
      <c r="X55" s="93"/>
      <c r="Y55" s="92"/>
      <c r="Z55" s="93"/>
    </row>
    <row r="56" spans="1:26" ht="15.75">
      <c r="A56" s="54"/>
      <c r="B56" s="54"/>
      <c r="C56" s="107">
        <v>27</v>
      </c>
      <c r="D56" s="119" t="s">
        <v>63</v>
      </c>
      <c r="E56" s="120">
        <v>1236</v>
      </c>
      <c r="F56" s="121">
        <v>107.79368932038835</v>
      </c>
      <c r="G56" s="120"/>
      <c r="H56" s="121"/>
      <c r="I56" s="120">
        <v>3</v>
      </c>
      <c r="J56" s="121">
        <v>42</v>
      </c>
      <c r="K56" s="120"/>
      <c r="L56" s="121"/>
      <c r="M56" s="120"/>
      <c r="N56" s="121"/>
      <c r="O56" s="45"/>
      <c r="P56" s="48"/>
      <c r="Q56" s="92"/>
      <c r="R56" s="93"/>
      <c r="S56" s="92"/>
      <c r="T56" s="93"/>
      <c r="U56" s="92"/>
      <c r="V56" s="93"/>
      <c r="W56" s="92"/>
      <c r="X56" s="93"/>
      <c r="Y56" s="92"/>
      <c r="Z56" s="93"/>
    </row>
    <row r="57" spans="1:26" ht="15.75">
      <c r="A57" s="54"/>
      <c r="B57" s="54"/>
      <c r="C57" s="107">
        <v>32</v>
      </c>
      <c r="D57" s="119" t="s">
        <v>112</v>
      </c>
      <c r="E57" s="120">
        <v>936</v>
      </c>
      <c r="F57" s="121">
        <v>108.84935897435898</v>
      </c>
      <c r="G57" s="120"/>
      <c r="H57" s="121"/>
      <c r="I57" s="120">
        <v>2</v>
      </c>
      <c r="J57" s="121">
        <v>49</v>
      </c>
      <c r="K57" s="120"/>
      <c r="L57" s="121"/>
      <c r="M57" s="120"/>
      <c r="N57" s="121"/>
      <c r="O57" s="45"/>
      <c r="P57" s="48"/>
      <c r="Q57" s="90"/>
      <c r="R57" s="91"/>
      <c r="S57" s="90"/>
      <c r="T57" s="91"/>
      <c r="U57" s="90"/>
      <c r="V57" s="91"/>
      <c r="W57" s="90"/>
      <c r="X57" s="91"/>
      <c r="Y57" s="90"/>
      <c r="Z57" s="91"/>
    </row>
    <row r="58" spans="1:26" ht="15.75">
      <c r="A58" s="54"/>
      <c r="B58" s="54"/>
      <c r="C58" s="107">
        <v>36</v>
      </c>
      <c r="D58" s="119" t="s">
        <v>64</v>
      </c>
      <c r="E58" s="120">
        <v>3942</v>
      </c>
      <c r="F58" s="121">
        <v>108.68417047184171</v>
      </c>
      <c r="G58" s="120"/>
      <c r="H58" s="121"/>
      <c r="I58" s="120">
        <v>3</v>
      </c>
      <c r="J58" s="121">
        <v>42</v>
      </c>
      <c r="K58" s="120"/>
      <c r="L58" s="121"/>
      <c r="M58" s="120"/>
      <c r="N58" s="121"/>
      <c r="O58" s="45"/>
      <c r="P58" s="48"/>
      <c r="Q58" s="92"/>
      <c r="R58" s="93"/>
      <c r="S58" s="92"/>
      <c r="T58" s="93"/>
      <c r="U58" s="92"/>
      <c r="V58" s="93"/>
      <c r="W58" s="92"/>
      <c r="X58" s="93"/>
      <c r="Y58" s="92"/>
      <c r="Z58" s="93"/>
    </row>
    <row r="59" spans="1:26" s="23" customFormat="1" ht="15.75">
      <c r="A59" s="54"/>
      <c r="B59" s="54"/>
      <c r="C59" s="106">
        <v>28</v>
      </c>
      <c r="D59" s="117" t="s">
        <v>65</v>
      </c>
      <c r="E59" s="100">
        <v>36795</v>
      </c>
      <c r="F59" s="118">
        <v>109.26547085201794</v>
      </c>
      <c r="G59" s="100">
        <v>3</v>
      </c>
      <c r="H59" s="118">
        <v>98.333333333333329</v>
      </c>
      <c r="I59" s="100">
        <v>59</v>
      </c>
      <c r="J59" s="118">
        <v>42.406779661016948</v>
      </c>
      <c r="K59" s="100"/>
      <c r="L59" s="118"/>
      <c r="M59" s="100">
        <v>4</v>
      </c>
      <c r="N59" s="118">
        <v>15.5</v>
      </c>
      <c r="O59" s="35"/>
      <c r="P59" s="55"/>
      <c r="Q59" s="92"/>
      <c r="R59" s="93"/>
      <c r="S59" s="92"/>
      <c r="T59" s="93"/>
      <c r="U59" s="92"/>
      <c r="V59" s="93"/>
      <c r="W59" s="92"/>
      <c r="X59" s="93"/>
      <c r="Y59" s="92"/>
      <c r="Z59" s="93"/>
    </row>
    <row r="60" spans="1:26" s="23" customFormat="1" ht="15.75">
      <c r="A60" s="54"/>
      <c r="B60" s="54"/>
      <c r="C60" s="106">
        <v>30</v>
      </c>
      <c r="D60" s="117" t="s">
        <v>66</v>
      </c>
      <c r="E60" s="100">
        <v>8033</v>
      </c>
      <c r="F60" s="118">
        <v>110.76758371716669</v>
      </c>
      <c r="G60" s="100"/>
      <c r="H60" s="118"/>
      <c r="I60" s="100">
        <v>27</v>
      </c>
      <c r="J60" s="118">
        <v>43.555555555555557</v>
      </c>
      <c r="K60" s="100"/>
      <c r="L60" s="118"/>
      <c r="M60" s="100"/>
      <c r="N60" s="118"/>
      <c r="O60" s="35"/>
      <c r="P60" s="55"/>
      <c r="Q60" s="92"/>
      <c r="R60" s="93"/>
      <c r="S60" s="92"/>
      <c r="T60" s="93"/>
      <c r="U60" s="92"/>
      <c r="V60" s="93"/>
      <c r="W60" s="92"/>
      <c r="X60" s="93"/>
      <c r="Y60" s="92"/>
      <c r="Z60" s="93"/>
    </row>
    <row r="61" spans="1:26" s="23" customFormat="1" ht="15.75">
      <c r="A61" s="54"/>
      <c r="B61" s="54"/>
      <c r="C61" s="106">
        <v>31</v>
      </c>
      <c r="D61" s="117" t="s">
        <v>67</v>
      </c>
      <c r="E61" s="100">
        <v>3286</v>
      </c>
      <c r="F61" s="118">
        <v>107.11655508216677</v>
      </c>
      <c r="G61" s="100"/>
      <c r="H61" s="118"/>
      <c r="I61" s="100">
        <v>7</v>
      </c>
      <c r="J61" s="118">
        <v>43</v>
      </c>
      <c r="K61" s="100"/>
      <c r="L61" s="118"/>
      <c r="M61" s="100"/>
      <c r="N61" s="118"/>
      <c r="O61" s="35"/>
      <c r="P61" s="55"/>
      <c r="Q61" s="92"/>
      <c r="R61" s="93"/>
      <c r="S61" s="92"/>
      <c r="T61" s="93"/>
      <c r="U61" s="92"/>
      <c r="V61" s="93"/>
      <c r="W61" s="92"/>
      <c r="X61" s="93"/>
      <c r="Y61" s="92"/>
      <c r="Z61" s="93"/>
    </row>
    <row r="62" spans="1:26" s="23" customFormat="1" ht="15.75">
      <c r="A62" s="54"/>
      <c r="B62" s="54"/>
      <c r="C62" s="106">
        <v>26</v>
      </c>
      <c r="D62" s="117" t="s">
        <v>68</v>
      </c>
      <c r="E62" s="100">
        <v>1543</v>
      </c>
      <c r="F62" s="118">
        <v>106.35774465327285</v>
      </c>
      <c r="G62" s="100"/>
      <c r="H62" s="118"/>
      <c r="I62" s="100">
        <v>2</v>
      </c>
      <c r="J62" s="118">
        <v>42</v>
      </c>
      <c r="K62" s="100"/>
      <c r="L62" s="118"/>
      <c r="M62" s="100"/>
      <c r="N62" s="118"/>
      <c r="O62" s="35"/>
      <c r="P62" s="55"/>
      <c r="Q62" s="90"/>
      <c r="R62" s="91"/>
      <c r="S62" s="90"/>
      <c r="T62" s="91"/>
      <c r="U62" s="90"/>
      <c r="V62" s="91"/>
      <c r="W62" s="90"/>
      <c r="X62" s="91"/>
      <c r="Y62" s="90"/>
      <c r="Z62" s="91"/>
    </row>
    <row r="63" spans="1:26" s="23" customFormat="1" ht="15.75">
      <c r="A63" s="54"/>
      <c r="B63" s="54"/>
      <c r="C63" s="106"/>
      <c r="D63" s="117" t="s">
        <v>69</v>
      </c>
      <c r="E63" s="100">
        <v>22508</v>
      </c>
      <c r="F63" s="118">
        <v>109.36977963390794</v>
      </c>
      <c r="G63" s="100"/>
      <c r="H63" s="118"/>
      <c r="I63" s="100">
        <v>47</v>
      </c>
      <c r="J63" s="118">
        <v>41.914893617021278</v>
      </c>
      <c r="K63" s="100"/>
      <c r="L63" s="118"/>
      <c r="M63" s="100"/>
      <c r="N63" s="118"/>
      <c r="O63" s="35"/>
      <c r="P63" s="55"/>
      <c r="Q63" s="90"/>
      <c r="R63" s="91"/>
      <c r="S63" s="90"/>
      <c r="T63" s="91"/>
      <c r="U63" s="90"/>
      <c r="V63" s="91"/>
      <c r="W63" s="90"/>
      <c r="X63" s="91"/>
      <c r="Y63" s="90"/>
      <c r="Z63" s="91"/>
    </row>
    <row r="64" spans="1:26" ht="15.75">
      <c r="A64" s="54"/>
      <c r="B64" s="54"/>
      <c r="C64" s="107">
        <v>3</v>
      </c>
      <c r="D64" s="119" t="s">
        <v>70</v>
      </c>
      <c r="E64" s="120">
        <v>7917</v>
      </c>
      <c r="F64" s="121">
        <v>110.02753568270809</v>
      </c>
      <c r="G64" s="120"/>
      <c r="H64" s="121"/>
      <c r="I64" s="120">
        <v>17</v>
      </c>
      <c r="J64" s="121">
        <v>42.823529411764703</v>
      </c>
      <c r="K64" s="120"/>
      <c r="L64" s="121"/>
      <c r="M64" s="120"/>
      <c r="N64" s="121"/>
      <c r="O64" s="45"/>
      <c r="P64" s="48"/>
      <c r="Q64" s="90"/>
      <c r="R64" s="91"/>
      <c r="S64" s="90"/>
      <c r="T64" s="91"/>
      <c r="U64" s="90"/>
      <c r="V64" s="91"/>
      <c r="W64" s="90"/>
      <c r="X64" s="91"/>
      <c r="Y64" s="90"/>
      <c r="Z64" s="91"/>
    </row>
    <row r="65" spans="1:26" ht="15.75" customHeight="1">
      <c r="A65" s="54"/>
      <c r="B65" s="54"/>
      <c r="C65" s="107">
        <v>12</v>
      </c>
      <c r="D65" s="119" t="s">
        <v>71</v>
      </c>
      <c r="E65" s="120">
        <v>2544</v>
      </c>
      <c r="F65" s="121">
        <v>107.93042452830188</v>
      </c>
      <c r="G65" s="120"/>
      <c r="H65" s="121"/>
      <c r="I65" s="120">
        <v>2</v>
      </c>
      <c r="J65" s="121">
        <v>42</v>
      </c>
      <c r="K65" s="120"/>
      <c r="L65" s="121"/>
      <c r="M65" s="120"/>
      <c r="N65" s="121"/>
      <c r="O65" s="45"/>
      <c r="P65" s="48"/>
      <c r="Q65" s="90"/>
      <c r="R65" s="91"/>
      <c r="S65" s="90"/>
      <c r="T65" s="91"/>
      <c r="U65" s="90"/>
      <c r="V65" s="91"/>
      <c r="W65" s="90"/>
      <c r="X65" s="91"/>
      <c r="Y65" s="90"/>
      <c r="Z65" s="91"/>
    </row>
    <row r="66" spans="1:26" ht="15.75">
      <c r="A66" s="54"/>
      <c r="B66" s="54"/>
      <c r="C66" s="107">
        <v>46</v>
      </c>
      <c r="D66" s="119" t="s">
        <v>72</v>
      </c>
      <c r="E66" s="120">
        <v>12047</v>
      </c>
      <c r="F66" s="121">
        <v>109.24147090561965</v>
      </c>
      <c r="G66" s="120"/>
      <c r="H66" s="121"/>
      <c r="I66" s="120">
        <v>28</v>
      </c>
      <c r="J66" s="121">
        <v>41.357142857142854</v>
      </c>
      <c r="K66" s="120"/>
      <c r="L66" s="121"/>
      <c r="M66" s="120"/>
      <c r="N66" s="121"/>
      <c r="O66" s="45"/>
      <c r="P66" s="48"/>
      <c r="Q66" s="90"/>
      <c r="R66" s="91"/>
      <c r="S66" s="90"/>
      <c r="T66" s="91"/>
      <c r="U66" s="90"/>
      <c r="V66" s="91"/>
      <c r="W66" s="90"/>
      <c r="X66" s="91"/>
      <c r="Y66" s="90"/>
      <c r="Z66" s="91"/>
    </row>
    <row r="67" spans="1:26" s="23" customFormat="1" ht="15.75">
      <c r="A67" s="54"/>
      <c r="B67" s="54"/>
      <c r="C67" s="106"/>
      <c r="D67" s="117" t="s">
        <v>73</v>
      </c>
      <c r="E67" s="100">
        <v>10323</v>
      </c>
      <c r="F67" s="118">
        <v>106.16952436307275</v>
      </c>
      <c r="G67" s="100"/>
      <c r="H67" s="118"/>
      <c r="I67" s="100">
        <v>14</v>
      </c>
      <c r="J67" s="118">
        <v>45</v>
      </c>
      <c r="K67" s="100"/>
      <c r="L67" s="118"/>
      <c r="M67" s="100"/>
      <c r="N67" s="118"/>
      <c r="O67" s="35"/>
      <c r="P67" s="55"/>
      <c r="Q67" s="92"/>
      <c r="R67" s="93"/>
      <c r="S67" s="92"/>
      <c r="T67" s="93"/>
      <c r="U67" s="92"/>
      <c r="V67" s="93"/>
      <c r="W67" s="92"/>
      <c r="X67" s="93"/>
      <c r="Y67" s="92"/>
      <c r="Z67" s="93"/>
    </row>
    <row r="68" spans="1:26" ht="15.75">
      <c r="A68" s="54"/>
      <c r="B68" s="54"/>
      <c r="C68" s="107">
        <v>1</v>
      </c>
      <c r="D68" s="119" t="s">
        <v>113</v>
      </c>
      <c r="E68" s="120">
        <v>1577</v>
      </c>
      <c r="F68" s="121">
        <v>106.12238427393785</v>
      </c>
      <c r="G68" s="120"/>
      <c r="H68" s="121"/>
      <c r="I68" s="120"/>
      <c r="J68" s="121"/>
      <c r="K68" s="120"/>
      <c r="L68" s="121"/>
      <c r="M68" s="120"/>
      <c r="N68" s="121"/>
      <c r="O68" s="45"/>
      <c r="P68" s="48"/>
      <c r="Q68" s="92"/>
      <c r="R68" s="93"/>
      <c r="S68" s="92"/>
      <c r="T68" s="93"/>
      <c r="U68" s="92"/>
      <c r="V68" s="93"/>
      <c r="W68" s="92"/>
      <c r="X68" s="93"/>
      <c r="Y68" s="92"/>
      <c r="Z68" s="93"/>
    </row>
    <row r="69" spans="1:26" ht="15.75">
      <c r="A69" s="54"/>
      <c r="B69" s="54"/>
      <c r="C69" s="107">
        <v>20</v>
      </c>
      <c r="D69" s="119" t="s">
        <v>114</v>
      </c>
      <c r="E69" s="120">
        <v>3616</v>
      </c>
      <c r="F69" s="121">
        <v>106.49640486725664</v>
      </c>
      <c r="G69" s="120"/>
      <c r="H69" s="121"/>
      <c r="I69" s="120">
        <v>5</v>
      </c>
      <c r="J69" s="121">
        <v>44.8</v>
      </c>
      <c r="K69" s="120"/>
      <c r="L69" s="121"/>
      <c r="M69" s="120"/>
      <c r="N69" s="121"/>
      <c r="O69" s="45"/>
      <c r="P69" s="48"/>
      <c r="Q69" s="92"/>
      <c r="R69" s="93"/>
      <c r="S69" s="92"/>
      <c r="T69" s="93"/>
      <c r="U69" s="92"/>
      <c r="V69" s="93"/>
      <c r="W69" s="92"/>
      <c r="X69" s="93"/>
      <c r="Y69" s="92"/>
      <c r="Z69" s="93"/>
    </row>
    <row r="70" spans="1:26" ht="15.75">
      <c r="A70" s="54"/>
      <c r="B70" s="54"/>
      <c r="C70" s="107">
        <v>48</v>
      </c>
      <c r="D70" s="119" t="s">
        <v>115</v>
      </c>
      <c r="E70" s="120">
        <v>5130</v>
      </c>
      <c r="F70" s="121">
        <v>105.95360623781676</v>
      </c>
      <c r="G70" s="120"/>
      <c r="H70" s="121"/>
      <c r="I70" s="120">
        <v>9</v>
      </c>
      <c r="J70" s="121">
        <v>45.111111111111114</v>
      </c>
      <c r="K70" s="120"/>
      <c r="L70" s="121"/>
      <c r="M70" s="120"/>
      <c r="N70" s="121"/>
      <c r="O70" s="45"/>
      <c r="P70" s="48"/>
      <c r="Q70" s="90"/>
      <c r="R70" s="91"/>
      <c r="S70" s="90"/>
      <c r="T70" s="91"/>
      <c r="U70" s="90"/>
      <c r="V70" s="91"/>
      <c r="W70" s="90"/>
      <c r="X70" s="91"/>
      <c r="Y70" s="90"/>
      <c r="Z70" s="91"/>
    </row>
    <row r="71" spans="1:26" s="23" customFormat="1" ht="15.75">
      <c r="A71" s="54"/>
      <c r="B71" s="54"/>
      <c r="C71" s="106">
        <v>51</v>
      </c>
      <c r="D71" s="117" t="s">
        <v>74</v>
      </c>
      <c r="E71" s="100">
        <v>248</v>
      </c>
      <c r="F71" s="118">
        <v>109.31048387096774</v>
      </c>
      <c r="G71" s="100"/>
      <c r="H71" s="118"/>
      <c r="I71" s="100">
        <v>5</v>
      </c>
      <c r="J71" s="118">
        <v>42</v>
      </c>
      <c r="K71" s="100"/>
      <c r="L71" s="118"/>
      <c r="M71" s="100"/>
      <c r="N71" s="118"/>
      <c r="O71" s="35"/>
      <c r="P71" s="55"/>
      <c r="Q71" s="92"/>
      <c r="R71" s="93"/>
      <c r="S71" s="92"/>
      <c r="T71" s="93"/>
      <c r="U71" s="92"/>
      <c r="V71" s="93"/>
      <c r="W71" s="92"/>
      <c r="X71" s="93"/>
      <c r="Y71" s="92"/>
      <c r="Z71" s="93"/>
    </row>
    <row r="72" spans="1:26" s="23" customFormat="1" ht="15.75">
      <c r="A72" s="54"/>
      <c r="B72" s="54"/>
      <c r="C72" s="106">
        <v>52</v>
      </c>
      <c r="D72" s="117" t="s">
        <v>75</v>
      </c>
      <c r="E72" s="100">
        <v>416</v>
      </c>
      <c r="F72" s="118">
        <v>108.72836538461539</v>
      </c>
      <c r="G72" s="100"/>
      <c r="H72" s="118"/>
      <c r="I72" s="100">
        <v>6</v>
      </c>
      <c r="J72" s="118">
        <v>42</v>
      </c>
      <c r="K72" s="100"/>
      <c r="L72" s="118"/>
      <c r="M72" s="100"/>
      <c r="N72" s="118"/>
      <c r="O72" s="35"/>
      <c r="P72" s="55"/>
      <c r="Q72" s="92"/>
      <c r="R72" s="93"/>
      <c r="S72" s="92"/>
      <c r="T72" s="93"/>
      <c r="U72" s="92"/>
      <c r="V72" s="93"/>
      <c r="W72" s="92"/>
      <c r="X72" s="93"/>
      <c r="Y72" s="92"/>
      <c r="Z72" s="93"/>
    </row>
    <row r="73" spans="1:26" ht="24" customHeight="1">
      <c r="A73" s="54"/>
      <c r="B73" s="54"/>
      <c r="C73" s="109"/>
      <c r="D73" s="109" t="s">
        <v>8</v>
      </c>
      <c r="E73" s="110">
        <v>223930</v>
      </c>
      <c r="F73" s="123">
        <v>109.27436252400304</v>
      </c>
      <c r="G73" s="110">
        <v>5</v>
      </c>
      <c r="H73" s="123">
        <v>95.4</v>
      </c>
      <c r="I73" s="110">
        <v>429</v>
      </c>
      <c r="J73" s="123">
        <v>42.946386946386944</v>
      </c>
      <c r="K73" s="110"/>
      <c r="L73" s="123"/>
      <c r="M73" s="110">
        <v>6</v>
      </c>
      <c r="N73" s="123">
        <v>17.333333333333332</v>
      </c>
      <c r="O73" s="35"/>
      <c r="P73" s="55"/>
      <c r="Q73" s="92"/>
      <c r="R73" s="93"/>
      <c r="S73" s="92"/>
      <c r="T73" s="93"/>
      <c r="U73" s="92"/>
      <c r="V73" s="93"/>
      <c r="W73" s="92"/>
      <c r="X73" s="93"/>
      <c r="Y73" s="92"/>
      <c r="Z73" s="93"/>
    </row>
    <row r="74" spans="1:26" ht="3.2" customHeight="1">
      <c r="A74" s="54"/>
      <c r="B74" s="54"/>
      <c r="C74" s="54"/>
      <c r="D74" s="41"/>
      <c r="E74" s="41"/>
      <c r="F74" s="41"/>
      <c r="G74" s="41"/>
      <c r="H74" s="41"/>
      <c r="I74" s="41"/>
      <c r="J74" s="41"/>
      <c r="K74" s="41"/>
      <c r="L74" s="41"/>
      <c r="O74" s="35"/>
      <c r="P74" s="55"/>
      <c r="Q74" s="90"/>
      <c r="R74" s="91"/>
      <c r="S74" s="90"/>
      <c r="T74" s="91"/>
      <c r="U74" s="90"/>
      <c r="V74" s="91"/>
      <c r="W74" s="90"/>
      <c r="X74" s="91"/>
      <c r="Y74" s="90"/>
      <c r="Z74" s="91"/>
    </row>
    <row r="75" spans="1:26" s="57" customFormat="1" ht="15.6" customHeight="1">
      <c r="A75" s="56"/>
      <c r="B75" s="56"/>
      <c r="C75" s="56"/>
      <c r="D75" s="165" t="s">
        <v>103</v>
      </c>
      <c r="E75" s="166"/>
      <c r="F75" s="166"/>
      <c r="G75" s="166"/>
      <c r="H75" s="166"/>
      <c r="I75" s="166"/>
      <c r="J75" s="166"/>
      <c r="K75" s="166"/>
      <c r="L75" s="166"/>
      <c r="M75" s="166"/>
      <c r="N75" s="166"/>
      <c r="O75" s="35"/>
      <c r="P75" s="55"/>
      <c r="Q75" s="90"/>
      <c r="R75" s="91"/>
      <c r="S75" s="90"/>
      <c r="T75" s="91"/>
      <c r="U75" s="90"/>
      <c r="V75" s="91"/>
      <c r="W75" s="90"/>
      <c r="X75" s="91"/>
      <c r="Y75" s="90"/>
      <c r="Z75" s="91"/>
    </row>
    <row r="76" spans="1:26" s="57" customFormat="1" ht="27.6" customHeight="1">
      <c r="A76" s="56"/>
      <c r="B76" s="56"/>
      <c r="C76" s="56"/>
      <c r="D76" s="167" t="s">
        <v>104</v>
      </c>
      <c r="E76" s="168"/>
      <c r="F76" s="168"/>
      <c r="G76" s="168"/>
      <c r="H76" s="168"/>
      <c r="I76" s="168"/>
      <c r="J76" s="168"/>
      <c r="K76" s="168"/>
      <c r="L76" s="168"/>
      <c r="M76" s="168"/>
      <c r="N76" s="168"/>
      <c r="O76" s="58"/>
      <c r="Q76" s="90"/>
      <c r="R76" s="91"/>
      <c r="S76" s="90"/>
      <c r="T76" s="91"/>
      <c r="U76" s="90"/>
      <c r="V76" s="91"/>
      <c r="W76" s="90"/>
      <c r="X76" s="91"/>
      <c r="Y76" s="90"/>
      <c r="Z76" s="91"/>
    </row>
    <row r="77" spans="1:26" s="57" customFormat="1" ht="13.9" customHeight="1">
      <c r="A77" s="56"/>
      <c r="B77" s="56"/>
      <c r="C77" s="56"/>
      <c r="D77" s="167" t="s">
        <v>117</v>
      </c>
      <c r="E77" s="168"/>
      <c r="F77" s="168"/>
      <c r="G77" s="168"/>
      <c r="H77" s="168"/>
      <c r="I77" s="168"/>
      <c r="J77" s="168"/>
      <c r="K77" s="168"/>
      <c r="L77" s="168"/>
      <c r="M77" s="168"/>
      <c r="N77" s="168"/>
      <c r="O77" s="58"/>
    </row>
    <row r="78" spans="1:26" s="57" customFormat="1" ht="24.2" customHeight="1">
      <c r="A78" s="56"/>
      <c r="B78" s="56"/>
      <c r="C78" s="56"/>
      <c r="D78" s="167" t="s">
        <v>105</v>
      </c>
      <c r="E78" s="168"/>
      <c r="F78" s="168"/>
      <c r="G78" s="168"/>
      <c r="H78" s="168"/>
      <c r="I78" s="168"/>
      <c r="J78" s="168"/>
      <c r="K78" s="168"/>
      <c r="L78" s="168"/>
      <c r="M78" s="168"/>
      <c r="N78" s="168"/>
      <c r="O78" s="58"/>
    </row>
    <row r="80" spans="1:26" hidden="1"/>
    <row r="81" spans="5:13" s="49" customFormat="1" hidden="1">
      <c r="E81" s="59">
        <f>E72+E71+E67+E63+E62+E61+E59++E54+E51+E46+E40+E30+E29+E26+E25+E24+E20+E11+E60</f>
        <v>223930</v>
      </c>
      <c r="F81" s="59"/>
      <c r="G81" s="59">
        <f>G72+G71+G67+G63+G62+G61+G59++G54+G51+G46+G40+G30+G29+G26+G25+G24+G20+G11+G60</f>
        <v>5</v>
      </c>
      <c r="I81" s="59">
        <f>I72+I71+I67+I63+I62+I61+I59++I54+I51+I46+I40+I30+I29+I26+I25+I24+I20+I11+I60</f>
        <v>429</v>
      </c>
      <c r="J81" s="60"/>
      <c r="K81" s="59">
        <f>K72+K71+K67+K63+K62+K61+K59++K54+K51+K46+K40+K30+K29+K26+K25+K24+K20+K11+K60</f>
        <v>0</v>
      </c>
      <c r="M81" s="59">
        <f>M72+M71+M67+M63+M62+M61+M59++M54+M51+M46+M40+M30+M29+M26+M25+M24+M20+M11+M60</f>
        <v>6</v>
      </c>
    </row>
    <row r="82" spans="5:13" hidden="1"/>
    <row r="83" spans="5:13" hidden="1">
      <c r="J83" s="11" t="s">
        <v>76</v>
      </c>
    </row>
    <row r="84" spans="5:13" hidden="1"/>
    <row r="85" spans="5:13" hidden="1"/>
    <row r="86" spans="5:13" hidden="1"/>
    <row r="87" spans="5:13" hidden="1"/>
    <row r="88" spans="5:13" hidden="1"/>
    <row r="89" spans="5:13" hidden="1"/>
    <row r="90" spans="5:13" hidden="1"/>
  </sheetData>
  <mergeCells count="13">
    <mergeCell ref="C9:C10"/>
    <mergeCell ref="D75:N75"/>
    <mergeCell ref="D76:N76"/>
    <mergeCell ref="D77:N77"/>
    <mergeCell ref="D78:N78"/>
    <mergeCell ref="D4:N4"/>
    <mergeCell ref="D5:N5"/>
    <mergeCell ref="D6:N6"/>
    <mergeCell ref="D7:N7"/>
    <mergeCell ref="E9:H9"/>
    <mergeCell ref="I9:L9"/>
    <mergeCell ref="M9:N9"/>
    <mergeCell ref="D9:D10"/>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D36" sqref="D36"/>
    </sheetView>
  </sheetViews>
  <sheetFormatPr baseColWidth="10" defaultRowHeight="15"/>
  <cols>
    <col min="2" max="4" width="20.7109375" customWidth="1"/>
  </cols>
  <sheetData>
    <row r="22" spans="2:5" ht="26.25" customHeight="1">
      <c r="B22" s="169" t="s">
        <v>107</v>
      </c>
      <c r="C22" s="169"/>
      <c r="D22" s="169"/>
      <c r="E22" s="6"/>
    </row>
    <row r="23" spans="2:5" ht="26.25" customHeight="1">
      <c r="B23" s="170">
        <f>'Total y Variación interanual'!$I$68</f>
        <v>47455</v>
      </c>
      <c r="C23" s="170"/>
      <c r="D23" s="170"/>
      <c r="E23" s="7"/>
    </row>
    <row r="24" spans="2:5" ht="14.25" customHeight="1">
      <c r="B24" s="8"/>
      <c r="C24" s="8"/>
      <c r="D24" s="8"/>
    </row>
    <row r="25" spans="2:5" ht="26.25">
      <c r="B25" s="9" t="s">
        <v>2</v>
      </c>
      <c r="C25" s="8"/>
      <c r="D25" s="98">
        <f>'Total y Variación interanual'!$G$68</f>
        <v>33290</v>
      </c>
    </row>
    <row r="26" spans="2:5" ht="26.25">
      <c r="B26" s="9" t="s">
        <v>3</v>
      </c>
      <c r="C26" s="8"/>
      <c r="D26" s="98">
        <f>'Total y Variación interanual'!$H$68</f>
        <v>14165</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42" activePane="bottomLeft" state="frozen"/>
      <selection activeCell="C25" sqref="C25"/>
      <selection pane="bottomLeft" activeCell="L72" sqref="L72"/>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72" t="s">
        <v>77</v>
      </c>
      <c r="D1" s="173"/>
      <c r="E1" s="173"/>
      <c r="F1" s="173"/>
      <c r="G1" s="173"/>
      <c r="H1" s="173"/>
      <c r="I1" s="173"/>
      <c r="J1" s="173"/>
      <c r="K1" s="173"/>
    </row>
    <row r="2" spans="2:16" s="79" customFormat="1" ht="19.149999999999999" customHeight="1">
      <c r="C2" s="174" t="s">
        <v>122</v>
      </c>
      <c r="D2" s="175"/>
      <c r="E2" s="175"/>
      <c r="F2" s="175"/>
      <c r="G2" s="175"/>
      <c r="H2" s="175"/>
      <c r="I2" s="175"/>
      <c r="J2" s="175"/>
      <c r="K2" s="175"/>
    </row>
    <row r="3" spans="2:16" s="79" customFormat="1" ht="14.25" customHeight="1">
      <c r="C3" s="176"/>
      <c r="D3" s="157"/>
      <c r="E3" s="157"/>
      <c r="F3" s="157"/>
      <c r="G3" s="157"/>
      <c r="H3" s="157"/>
      <c r="I3" s="157"/>
      <c r="J3" s="157"/>
      <c r="K3" s="157"/>
    </row>
    <row r="4" spans="2:16" ht="18.600000000000001" customHeight="1">
      <c r="B4" s="171" t="s">
        <v>102</v>
      </c>
      <c r="C4" s="179" t="s">
        <v>119</v>
      </c>
      <c r="D4" s="177" t="s">
        <v>123</v>
      </c>
      <c r="E4" s="178"/>
      <c r="F4" s="178"/>
      <c r="G4" s="177" t="s">
        <v>2</v>
      </c>
      <c r="H4" s="177" t="s">
        <v>3</v>
      </c>
      <c r="I4" s="177" t="s">
        <v>78</v>
      </c>
      <c r="J4" s="177" t="s">
        <v>118</v>
      </c>
      <c r="K4" s="178"/>
      <c r="L4" s="124"/>
    </row>
    <row r="5" spans="2:16" s="83" customFormat="1" ht="16.350000000000001" customHeight="1">
      <c r="B5" s="171"/>
      <c r="C5" s="180"/>
      <c r="D5" s="125" t="s">
        <v>2</v>
      </c>
      <c r="E5" s="125" t="s">
        <v>3</v>
      </c>
      <c r="F5" s="125" t="s">
        <v>78</v>
      </c>
      <c r="G5" s="178"/>
      <c r="H5" s="178"/>
      <c r="I5" s="178"/>
      <c r="J5" s="125" t="s">
        <v>79</v>
      </c>
      <c r="K5" s="125" t="s">
        <v>80</v>
      </c>
      <c r="L5" s="126"/>
    </row>
    <row r="6" spans="2:16" s="80" customFormat="1" ht="15.75">
      <c r="B6" s="127">
        <v>4</v>
      </c>
      <c r="C6" s="127" t="s">
        <v>22</v>
      </c>
      <c r="D6" s="128">
        <v>296</v>
      </c>
      <c r="E6" s="128">
        <v>103</v>
      </c>
      <c r="F6" s="129">
        <v>399</v>
      </c>
      <c r="G6" s="128">
        <v>261</v>
      </c>
      <c r="H6" s="128">
        <v>119</v>
      </c>
      <c r="I6" s="129">
        <v>380</v>
      </c>
      <c r="J6" s="128">
        <f>I6-F6</f>
        <v>-19</v>
      </c>
      <c r="K6" s="130">
        <f>I6/F6-1</f>
        <v>-4.7619047619047672E-2</v>
      </c>
      <c r="L6" s="131"/>
      <c r="N6" s="94"/>
      <c r="O6" s="94"/>
      <c r="P6" s="95"/>
    </row>
    <row r="7" spans="2:16" s="80" customFormat="1" ht="15.75">
      <c r="B7" s="127">
        <v>11</v>
      </c>
      <c r="C7" s="127" t="s">
        <v>23</v>
      </c>
      <c r="D7" s="128">
        <v>586</v>
      </c>
      <c r="E7" s="128">
        <v>150</v>
      </c>
      <c r="F7" s="129">
        <v>736</v>
      </c>
      <c r="G7" s="128">
        <v>505</v>
      </c>
      <c r="H7" s="128">
        <v>209</v>
      </c>
      <c r="I7" s="129">
        <v>714</v>
      </c>
      <c r="J7" s="128">
        <f>I7-F7</f>
        <v>-22</v>
      </c>
      <c r="K7" s="130">
        <f>I7/F7-1</f>
        <v>-2.9891304347826053E-2</v>
      </c>
      <c r="L7" s="131"/>
      <c r="N7" s="94"/>
      <c r="O7" s="94"/>
      <c r="P7" s="95"/>
    </row>
    <row r="8" spans="2:16" s="80" customFormat="1" ht="15.75">
      <c r="B8" s="127">
        <v>14</v>
      </c>
      <c r="C8" s="127" t="s">
        <v>24</v>
      </c>
      <c r="D8" s="128">
        <v>286</v>
      </c>
      <c r="E8" s="128">
        <v>102</v>
      </c>
      <c r="F8" s="129">
        <v>388</v>
      </c>
      <c r="G8" s="128">
        <v>248</v>
      </c>
      <c r="H8" s="128">
        <v>115</v>
      </c>
      <c r="I8" s="129">
        <v>363</v>
      </c>
      <c r="J8" s="128">
        <f t="shared" ref="J8:J68" si="0">I8-F8</f>
        <v>-25</v>
      </c>
      <c r="K8" s="130">
        <f t="shared" ref="K8:K68" si="1">I8/F8-1</f>
        <v>-6.4432989690721643E-2</v>
      </c>
      <c r="L8" s="131"/>
      <c r="N8" s="94"/>
      <c r="O8" s="94"/>
      <c r="P8" s="95"/>
    </row>
    <row r="9" spans="2:16" s="80" customFormat="1" ht="15.75">
      <c r="B9" s="127">
        <v>18</v>
      </c>
      <c r="C9" s="127" t="s">
        <v>25</v>
      </c>
      <c r="D9" s="128">
        <v>390</v>
      </c>
      <c r="E9" s="128">
        <v>139</v>
      </c>
      <c r="F9" s="129">
        <v>529</v>
      </c>
      <c r="G9" s="128">
        <v>358</v>
      </c>
      <c r="H9" s="128">
        <v>170</v>
      </c>
      <c r="I9" s="129">
        <v>528</v>
      </c>
      <c r="J9" s="128">
        <f t="shared" si="0"/>
        <v>-1</v>
      </c>
      <c r="K9" s="130">
        <f t="shared" si="1"/>
        <v>-1.890359168241984E-3</v>
      </c>
      <c r="L9" s="131"/>
      <c r="N9" s="94"/>
      <c r="O9" s="94"/>
      <c r="P9" s="95"/>
    </row>
    <row r="10" spans="2:16" s="80" customFormat="1" ht="15.75">
      <c r="B10" s="127">
        <v>21</v>
      </c>
      <c r="C10" s="127" t="s">
        <v>26</v>
      </c>
      <c r="D10" s="128">
        <v>143</v>
      </c>
      <c r="E10" s="128">
        <v>35</v>
      </c>
      <c r="F10" s="129">
        <v>178</v>
      </c>
      <c r="G10" s="128">
        <v>157</v>
      </c>
      <c r="H10" s="128">
        <v>58</v>
      </c>
      <c r="I10" s="129">
        <v>215</v>
      </c>
      <c r="J10" s="128">
        <f t="shared" si="0"/>
        <v>37</v>
      </c>
      <c r="K10" s="130">
        <f t="shared" si="1"/>
        <v>0.2078651685393258</v>
      </c>
      <c r="L10" s="131"/>
      <c r="N10" s="94"/>
      <c r="O10" s="94"/>
      <c r="P10" s="95"/>
    </row>
    <row r="11" spans="2:16" s="80" customFormat="1" ht="15.75">
      <c r="B11" s="127">
        <v>23</v>
      </c>
      <c r="C11" s="127" t="s">
        <v>27</v>
      </c>
      <c r="D11" s="128">
        <v>201</v>
      </c>
      <c r="E11" s="128">
        <v>63</v>
      </c>
      <c r="F11" s="129">
        <v>264</v>
      </c>
      <c r="G11" s="128">
        <v>177</v>
      </c>
      <c r="H11" s="128">
        <v>87</v>
      </c>
      <c r="I11" s="129">
        <v>264</v>
      </c>
      <c r="J11" s="128">
        <f t="shared" si="0"/>
        <v>0</v>
      </c>
      <c r="K11" s="130">
        <f t="shared" si="1"/>
        <v>0</v>
      </c>
      <c r="L11" s="131"/>
      <c r="N11" s="94"/>
      <c r="O11" s="94"/>
      <c r="P11" s="95"/>
    </row>
    <row r="12" spans="2:16" s="80" customFormat="1" ht="15.75">
      <c r="B12" s="127">
        <v>29</v>
      </c>
      <c r="C12" s="127" t="s">
        <v>28</v>
      </c>
      <c r="D12" s="128">
        <v>1149</v>
      </c>
      <c r="E12" s="128">
        <v>387</v>
      </c>
      <c r="F12" s="129">
        <v>1536</v>
      </c>
      <c r="G12" s="128">
        <v>1121</v>
      </c>
      <c r="H12" s="128">
        <v>476</v>
      </c>
      <c r="I12" s="129">
        <v>1597</v>
      </c>
      <c r="J12" s="128">
        <f t="shared" si="0"/>
        <v>61</v>
      </c>
      <c r="K12" s="130">
        <f t="shared" si="1"/>
        <v>3.9713541666666741E-2</v>
      </c>
      <c r="L12" s="131"/>
      <c r="N12" s="94"/>
      <c r="O12" s="94"/>
      <c r="P12" s="95"/>
    </row>
    <row r="13" spans="2:16" s="80" customFormat="1" ht="15.75">
      <c r="B13" s="127">
        <v>41</v>
      </c>
      <c r="C13" s="127" t="s">
        <v>29</v>
      </c>
      <c r="D13" s="128">
        <v>960</v>
      </c>
      <c r="E13" s="128">
        <v>341</v>
      </c>
      <c r="F13" s="129">
        <v>1301</v>
      </c>
      <c r="G13" s="128">
        <v>850</v>
      </c>
      <c r="H13" s="128">
        <v>368</v>
      </c>
      <c r="I13" s="129">
        <v>1218</v>
      </c>
      <c r="J13" s="128">
        <f t="shared" si="0"/>
        <v>-83</v>
      </c>
      <c r="K13" s="130">
        <f t="shared" si="1"/>
        <v>-6.379707916986932E-2</v>
      </c>
      <c r="L13" s="131"/>
      <c r="N13" s="94"/>
      <c r="O13" s="94"/>
      <c r="P13" s="95"/>
    </row>
    <row r="14" spans="2:16" s="81" customFormat="1" ht="15.75">
      <c r="B14" s="132"/>
      <c r="C14" s="132" t="s">
        <v>21</v>
      </c>
      <c r="D14" s="133">
        <v>4011</v>
      </c>
      <c r="E14" s="133">
        <v>1320</v>
      </c>
      <c r="F14" s="133">
        <v>5331</v>
      </c>
      <c r="G14" s="133">
        <v>3677</v>
      </c>
      <c r="H14" s="133">
        <v>1602</v>
      </c>
      <c r="I14" s="133">
        <v>5279</v>
      </c>
      <c r="J14" s="133">
        <f t="shared" si="0"/>
        <v>-52</v>
      </c>
      <c r="K14" s="134">
        <f t="shared" si="1"/>
        <v>-9.7542674920277905E-3</v>
      </c>
      <c r="L14" s="135"/>
      <c r="N14" s="96"/>
      <c r="O14" s="96"/>
      <c r="P14" s="96"/>
    </row>
    <row r="15" spans="2:16" s="80" customFormat="1" ht="15.75">
      <c r="B15" s="127">
        <v>22</v>
      </c>
      <c r="C15" s="127" t="s">
        <v>31</v>
      </c>
      <c r="D15" s="128">
        <v>193</v>
      </c>
      <c r="E15" s="128">
        <v>77</v>
      </c>
      <c r="F15" s="129">
        <v>270</v>
      </c>
      <c r="G15" s="128">
        <v>193</v>
      </c>
      <c r="H15" s="128">
        <v>76</v>
      </c>
      <c r="I15" s="129">
        <v>269</v>
      </c>
      <c r="J15" s="128">
        <f t="shared" si="0"/>
        <v>-1</v>
      </c>
      <c r="K15" s="130">
        <f t="shared" si="1"/>
        <v>-3.7037037037036535E-3</v>
      </c>
      <c r="L15" s="131"/>
      <c r="N15" s="94"/>
      <c r="O15" s="94"/>
      <c r="P15" s="95"/>
    </row>
    <row r="16" spans="2:16" s="80" customFormat="1" ht="15.75">
      <c r="B16" s="127">
        <v>44</v>
      </c>
      <c r="C16" s="127" t="s">
        <v>32</v>
      </c>
      <c r="D16" s="128">
        <v>124</v>
      </c>
      <c r="E16" s="128">
        <v>42</v>
      </c>
      <c r="F16" s="129">
        <v>166</v>
      </c>
      <c r="G16" s="128">
        <v>140</v>
      </c>
      <c r="H16" s="128">
        <v>53</v>
      </c>
      <c r="I16" s="129">
        <v>193</v>
      </c>
      <c r="J16" s="128">
        <f t="shared" si="0"/>
        <v>27</v>
      </c>
      <c r="K16" s="130">
        <f t="shared" si="1"/>
        <v>0.16265060240963858</v>
      </c>
      <c r="L16" s="131"/>
      <c r="N16" s="94"/>
      <c r="O16" s="94"/>
      <c r="P16" s="95"/>
    </row>
    <row r="17" spans="2:16" s="80" customFormat="1" ht="15.75">
      <c r="B17" s="127">
        <v>50</v>
      </c>
      <c r="C17" s="127" t="s">
        <v>33</v>
      </c>
      <c r="D17" s="128">
        <v>1163</v>
      </c>
      <c r="E17" s="128">
        <v>298</v>
      </c>
      <c r="F17" s="129">
        <v>1461</v>
      </c>
      <c r="G17" s="128">
        <v>1018</v>
      </c>
      <c r="H17" s="128">
        <v>414</v>
      </c>
      <c r="I17" s="129">
        <v>1432</v>
      </c>
      <c r="J17" s="128">
        <f t="shared" si="0"/>
        <v>-29</v>
      </c>
      <c r="K17" s="130">
        <f t="shared" si="1"/>
        <v>-1.9849418206707714E-2</v>
      </c>
      <c r="L17" s="131"/>
      <c r="N17" s="94"/>
      <c r="O17" s="94"/>
      <c r="P17" s="95"/>
    </row>
    <row r="18" spans="2:16" s="81" customFormat="1" ht="15.75">
      <c r="B18" s="132"/>
      <c r="C18" s="132" t="s">
        <v>30</v>
      </c>
      <c r="D18" s="133">
        <v>1480</v>
      </c>
      <c r="E18" s="133">
        <v>417</v>
      </c>
      <c r="F18" s="133">
        <v>1897</v>
      </c>
      <c r="G18" s="133">
        <v>1351</v>
      </c>
      <c r="H18" s="133">
        <v>543</v>
      </c>
      <c r="I18" s="133">
        <v>1894</v>
      </c>
      <c r="J18" s="133">
        <f t="shared" si="0"/>
        <v>-3</v>
      </c>
      <c r="K18" s="134">
        <f t="shared" si="1"/>
        <v>-1.581444385872377E-3</v>
      </c>
      <c r="L18" s="135"/>
      <c r="N18" s="96"/>
      <c r="O18" s="96"/>
      <c r="P18" s="96"/>
    </row>
    <row r="19" spans="2:16" s="81" customFormat="1" ht="15.75">
      <c r="B19" s="132">
        <v>33</v>
      </c>
      <c r="C19" s="132" t="s">
        <v>34</v>
      </c>
      <c r="D19" s="133">
        <v>437</v>
      </c>
      <c r="E19" s="133">
        <v>130</v>
      </c>
      <c r="F19" s="133">
        <v>567</v>
      </c>
      <c r="G19" s="133">
        <v>438</v>
      </c>
      <c r="H19" s="133">
        <v>159</v>
      </c>
      <c r="I19" s="133">
        <v>597</v>
      </c>
      <c r="J19" s="133">
        <f t="shared" si="0"/>
        <v>30</v>
      </c>
      <c r="K19" s="134">
        <f t="shared" si="1"/>
        <v>5.2910052910053018E-2</v>
      </c>
      <c r="L19" s="135"/>
      <c r="N19" s="96"/>
      <c r="O19" s="96"/>
      <c r="P19" s="96"/>
    </row>
    <row r="20" spans="2:16" s="81" customFormat="1" ht="15.75">
      <c r="B20" s="132">
        <v>7</v>
      </c>
      <c r="C20" s="132" t="s">
        <v>35</v>
      </c>
      <c r="D20" s="133">
        <v>930</v>
      </c>
      <c r="E20" s="133">
        <v>347</v>
      </c>
      <c r="F20" s="133">
        <v>1277</v>
      </c>
      <c r="G20" s="133">
        <v>872</v>
      </c>
      <c r="H20" s="133">
        <v>439</v>
      </c>
      <c r="I20" s="133">
        <v>1311</v>
      </c>
      <c r="J20" s="133">
        <f t="shared" si="0"/>
        <v>34</v>
      </c>
      <c r="K20" s="134">
        <f t="shared" si="1"/>
        <v>2.6624902114330551E-2</v>
      </c>
      <c r="L20" s="135"/>
      <c r="N20" s="96"/>
      <c r="O20" s="96"/>
      <c r="P20" s="96"/>
    </row>
    <row r="21" spans="2:16" s="80" customFormat="1" ht="15.75">
      <c r="B21" s="127">
        <v>35</v>
      </c>
      <c r="C21" s="127" t="s">
        <v>37</v>
      </c>
      <c r="D21" s="128">
        <v>317</v>
      </c>
      <c r="E21" s="128">
        <v>149</v>
      </c>
      <c r="F21" s="129">
        <v>466</v>
      </c>
      <c r="G21" s="128">
        <v>309</v>
      </c>
      <c r="H21" s="128">
        <v>180</v>
      </c>
      <c r="I21" s="129">
        <v>489</v>
      </c>
      <c r="J21" s="128">
        <f t="shared" si="0"/>
        <v>23</v>
      </c>
      <c r="K21" s="130">
        <f t="shared" si="1"/>
        <v>4.9356223175965663E-2</v>
      </c>
      <c r="L21" s="131"/>
      <c r="N21" s="94"/>
      <c r="O21" s="94"/>
      <c r="P21" s="95"/>
    </row>
    <row r="22" spans="2:16" s="80" customFormat="1" ht="15.75">
      <c r="B22" s="127">
        <v>38</v>
      </c>
      <c r="C22" s="127" t="s">
        <v>81</v>
      </c>
      <c r="D22" s="128">
        <v>191</v>
      </c>
      <c r="E22" s="128">
        <v>89</v>
      </c>
      <c r="F22" s="129">
        <v>280</v>
      </c>
      <c r="G22" s="128">
        <v>193</v>
      </c>
      <c r="H22" s="128">
        <v>136</v>
      </c>
      <c r="I22" s="129">
        <v>329</v>
      </c>
      <c r="J22" s="128">
        <f t="shared" si="0"/>
        <v>49</v>
      </c>
      <c r="K22" s="130">
        <f t="shared" si="1"/>
        <v>0.17500000000000004</v>
      </c>
      <c r="L22" s="131"/>
      <c r="N22" s="94"/>
      <c r="O22" s="94"/>
      <c r="P22" s="95"/>
    </row>
    <row r="23" spans="2:16" s="81" customFormat="1" ht="15.75">
      <c r="B23" s="132"/>
      <c r="C23" s="132" t="s">
        <v>36</v>
      </c>
      <c r="D23" s="133">
        <v>508</v>
      </c>
      <c r="E23" s="133">
        <v>238</v>
      </c>
      <c r="F23" s="133">
        <v>746</v>
      </c>
      <c r="G23" s="133">
        <v>502</v>
      </c>
      <c r="H23" s="133">
        <v>316</v>
      </c>
      <c r="I23" s="133">
        <v>818</v>
      </c>
      <c r="J23" s="133">
        <f t="shared" si="0"/>
        <v>72</v>
      </c>
      <c r="K23" s="134">
        <f t="shared" si="1"/>
        <v>9.6514745308311056E-2</v>
      </c>
      <c r="L23" s="135"/>
      <c r="N23" s="96"/>
      <c r="O23" s="96"/>
      <c r="P23" s="96"/>
    </row>
    <row r="24" spans="2:16" s="81" customFormat="1" ht="15.75">
      <c r="B24" s="132">
        <v>39</v>
      </c>
      <c r="C24" s="132" t="s">
        <v>39</v>
      </c>
      <c r="D24" s="133">
        <v>299</v>
      </c>
      <c r="E24" s="133">
        <v>83</v>
      </c>
      <c r="F24" s="133">
        <v>382</v>
      </c>
      <c r="G24" s="133">
        <v>237</v>
      </c>
      <c r="H24" s="133">
        <v>118</v>
      </c>
      <c r="I24" s="133">
        <v>355</v>
      </c>
      <c r="J24" s="133">
        <f t="shared" si="0"/>
        <v>-27</v>
      </c>
      <c r="K24" s="134">
        <f t="shared" si="1"/>
        <v>-7.06806282722513E-2</v>
      </c>
      <c r="L24" s="135"/>
      <c r="N24" s="96"/>
      <c r="O24" s="96"/>
      <c r="P24" s="96"/>
    </row>
    <row r="25" spans="2:16" s="80" customFormat="1" ht="15.75">
      <c r="B25" s="127">
        <v>5</v>
      </c>
      <c r="C25" s="127" t="s">
        <v>41</v>
      </c>
      <c r="D25" s="128">
        <v>95</v>
      </c>
      <c r="E25" s="128">
        <v>27</v>
      </c>
      <c r="F25" s="129">
        <v>122</v>
      </c>
      <c r="G25" s="128">
        <v>80</v>
      </c>
      <c r="H25" s="128">
        <v>32</v>
      </c>
      <c r="I25" s="129">
        <v>112</v>
      </c>
      <c r="J25" s="128">
        <f t="shared" si="0"/>
        <v>-10</v>
      </c>
      <c r="K25" s="130">
        <f t="shared" si="1"/>
        <v>-8.1967213114754078E-2</v>
      </c>
      <c r="L25" s="131"/>
      <c r="N25" s="94"/>
      <c r="O25" s="94"/>
      <c r="P25" s="95"/>
    </row>
    <row r="26" spans="2:16" s="80" customFormat="1" ht="15.75">
      <c r="B26" s="127">
        <v>9</v>
      </c>
      <c r="C26" s="127" t="s">
        <v>42</v>
      </c>
      <c r="D26" s="128">
        <v>400</v>
      </c>
      <c r="E26" s="128">
        <v>98</v>
      </c>
      <c r="F26" s="129">
        <v>498</v>
      </c>
      <c r="G26" s="128">
        <v>414</v>
      </c>
      <c r="H26" s="128">
        <v>144</v>
      </c>
      <c r="I26" s="129">
        <v>558</v>
      </c>
      <c r="J26" s="128">
        <f t="shared" si="0"/>
        <v>60</v>
      </c>
      <c r="K26" s="130">
        <f t="shared" si="1"/>
        <v>0.12048192771084332</v>
      </c>
      <c r="L26" s="131"/>
      <c r="N26" s="94"/>
      <c r="O26" s="94"/>
      <c r="P26" s="95"/>
    </row>
    <row r="27" spans="2:16" s="80" customFormat="1" ht="15.75">
      <c r="B27" s="127">
        <v>24</v>
      </c>
      <c r="C27" s="127" t="s">
        <v>43</v>
      </c>
      <c r="D27" s="128">
        <v>327</v>
      </c>
      <c r="E27" s="128">
        <v>112</v>
      </c>
      <c r="F27" s="129">
        <v>439</v>
      </c>
      <c r="G27" s="128">
        <v>250</v>
      </c>
      <c r="H27" s="128">
        <v>133</v>
      </c>
      <c r="I27" s="129">
        <v>383</v>
      </c>
      <c r="J27" s="128">
        <f t="shared" si="0"/>
        <v>-56</v>
      </c>
      <c r="K27" s="130">
        <f t="shared" si="1"/>
        <v>-0.12756264236902048</v>
      </c>
      <c r="L27" s="131"/>
      <c r="N27" s="94"/>
      <c r="O27" s="94"/>
      <c r="P27" s="95"/>
    </row>
    <row r="28" spans="2:16" s="80" customFormat="1" ht="15.75">
      <c r="B28" s="127">
        <v>34</v>
      </c>
      <c r="C28" s="127" t="s">
        <v>44</v>
      </c>
      <c r="D28" s="128">
        <v>138</v>
      </c>
      <c r="E28" s="128">
        <v>40</v>
      </c>
      <c r="F28" s="129">
        <v>178</v>
      </c>
      <c r="G28" s="128">
        <v>148</v>
      </c>
      <c r="H28" s="128">
        <v>57</v>
      </c>
      <c r="I28" s="129">
        <v>205</v>
      </c>
      <c r="J28" s="128">
        <f t="shared" si="0"/>
        <v>27</v>
      </c>
      <c r="K28" s="130">
        <f t="shared" si="1"/>
        <v>0.151685393258427</v>
      </c>
      <c r="L28" s="131"/>
      <c r="N28" s="94"/>
      <c r="O28" s="94"/>
      <c r="P28" s="95"/>
    </row>
    <row r="29" spans="2:16" s="80" customFormat="1" ht="15.75">
      <c r="B29" s="127">
        <v>37</v>
      </c>
      <c r="C29" s="127" t="s">
        <v>45</v>
      </c>
      <c r="D29" s="128">
        <v>213</v>
      </c>
      <c r="E29" s="128">
        <v>64</v>
      </c>
      <c r="F29" s="129">
        <v>277</v>
      </c>
      <c r="G29" s="128">
        <v>210</v>
      </c>
      <c r="H29" s="128">
        <v>71</v>
      </c>
      <c r="I29" s="129">
        <v>281</v>
      </c>
      <c r="J29" s="128">
        <f t="shared" si="0"/>
        <v>4</v>
      </c>
      <c r="K29" s="130">
        <f t="shared" si="1"/>
        <v>1.4440433212996373E-2</v>
      </c>
      <c r="L29" s="131"/>
      <c r="N29" s="94"/>
      <c r="O29" s="94"/>
      <c r="P29" s="95"/>
    </row>
    <row r="30" spans="2:16" s="80" customFormat="1" ht="15.75">
      <c r="B30" s="127">
        <v>40</v>
      </c>
      <c r="C30" s="127" t="s">
        <v>46</v>
      </c>
      <c r="D30" s="128">
        <v>113</v>
      </c>
      <c r="E30" s="128">
        <v>31</v>
      </c>
      <c r="F30" s="129">
        <v>144</v>
      </c>
      <c r="G30" s="128">
        <v>95</v>
      </c>
      <c r="H30" s="128">
        <v>31</v>
      </c>
      <c r="I30" s="129">
        <v>126</v>
      </c>
      <c r="J30" s="128">
        <f t="shared" si="0"/>
        <v>-18</v>
      </c>
      <c r="K30" s="130">
        <f t="shared" si="1"/>
        <v>-0.125</v>
      </c>
      <c r="L30" s="131"/>
      <c r="N30" s="94"/>
      <c r="O30" s="94"/>
      <c r="P30" s="95"/>
    </row>
    <row r="31" spans="2:16" s="80" customFormat="1" ht="15.75">
      <c r="B31" s="127">
        <v>42</v>
      </c>
      <c r="C31" s="127" t="s">
        <v>47</v>
      </c>
      <c r="D31" s="128">
        <v>102</v>
      </c>
      <c r="E31" s="128">
        <v>28</v>
      </c>
      <c r="F31" s="129">
        <v>130</v>
      </c>
      <c r="G31" s="128">
        <v>80</v>
      </c>
      <c r="H31" s="128">
        <v>41</v>
      </c>
      <c r="I31" s="129">
        <v>121</v>
      </c>
      <c r="J31" s="128">
        <f t="shared" si="0"/>
        <v>-9</v>
      </c>
      <c r="K31" s="130">
        <f t="shared" si="1"/>
        <v>-6.9230769230769207E-2</v>
      </c>
      <c r="L31" s="131"/>
      <c r="N31" s="94"/>
      <c r="O31" s="94"/>
      <c r="P31" s="95"/>
    </row>
    <row r="32" spans="2:16" s="80" customFormat="1" ht="15.75">
      <c r="B32" s="127">
        <v>47</v>
      </c>
      <c r="C32" s="127" t="s">
        <v>48</v>
      </c>
      <c r="D32" s="128">
        <v>507</v>
      </c>
      <c r="E32" s="128">
        <v>159</v>
      </c>
      <c r="F32" s="129">
        <v>666</v>
      </c>
      <c r="G32" s="128">
        <v>433</v>
      </c>
      <c r="H32" s="128">
        <v>210</v>
      </c>
      <c r="I32" s="129">
        <v>643</v>
      </c>
      <c r="J32" s="128">
        <f t="shared" si="0"/>
        <v>-23</v>
      </c>
      <c r="K32" s="130">
        <f t="shared" si="1"/>
        <v>-3.4534534534534589E-2</v>
      </c>
      <c r="L32" s="131"/>
      <c r="N32" s="94"/>
      <c r="O32" s="94"/>
      <c r="P32" s="95"/>
    </row>
    <row r="33" spans="2:16" s="80" customFormat="1" ht="15.75">
      <c r="B33" s="127">
        <v>49</v>
      </c>
      <c r="C33" s="127" t="s">
        <v>49</v>
      </c>
      <c r="D33" s="128">
        <v>129</v>
      </c>
      <c r="E33" s="128">
        <v>21</v>
      </c>
      <c r="F33" s="129">
        <v>150</v>
      </c>
      <c r="G33" s="128">
        <v>89</v>
      </c>
      <c r="H33" s="128">
        <v>46</v>
      </c>
      <c r="I33" s="129">
        <v>135</v>
      </c>
      <c r="J33" s="128">
        <f t="shared" si="0"/>
        <v>-15</v>
      </c>
      <c r="K33" s="130">
        <f t="shared" si="1"/>
        <v>-9.9999999999999978E-2</v>
      </c>
      <c r="L33" s="131"/>
      <c r="N33" s="94"/>
      <c r="O33" s="94"/>
      <c r="P33" s="95"/>
    </row>
    <row r="34" spans="2:16" s="81" customFormat="1" ht="15.75">
      <c r="B34" s="132"/>
      <c r="C34" s="132" t="s">
        <v>82</v>
      </c>
      <c r="D34" s="133">
        <v>2024</v>
      </c>
      <c r="E34" s="133">
        <v>580</v>
      </c>
      <c r="F34" s="133">
        <v>2604</v>
      </c>
      <c r="G34" s="133">
        <v>1799</v>
      </c>
      <c r="H34" s="133">
        <v>765</v>
      </c>
      <c r="I34" s="133">
        <v>2564</v>
      </c>
      <c r="J34" s="133">
        <f t="shared" si="0"/>
        <v>-40</v>
      </c>
      <c r="K34" s="134">
        <f t="shared" si="1"/>
        <v>-1.5360983102918557E-2</v>
      </c>
      <c r="L34" s="135"/>
      <c r="N34" s="96"/>
      <c r="O34" s="96"/>
      <c r="P34" s="96"/>
    </row>
    <row r="35" spans="2:16" s="80" customFormat="1" ht="15.75">
      <c r="B35" s="127">
        <v>2</v>
      </c>
      <c r="C35" s="127" t="s">
        <v>51</v>
      </c>
      <c r="D35" s="128">
        <v>357</v>
      </c>
      <c r="E35" s="128">
        <v>119</v>
      </c>
      <c r="F35" s="129">
        <v>476</v>
      </c>
      <c r="G35" s="128">
        <v>311</v>
      </c>
      <c r="H35" s="128">
        <v>132</v>
      </c>
      <c r="I35" s="129">
        <v>443</v>
      </c>
      <c r="J35" s="128">
        <f t="shared" si="0"/>
        <v>-33</v>
      </c>
      <c r="K35" s="130">
        <f t="shared" si="1"/>
        <v>-6.9327731092436951E-2</v>
      </c>
      <c r="L35" s="131"/>
      <c r="N35" s="94"/>
      <c r="O35" s="94"/>
      <c r="P35" s="95"/>
    </row>
    <row r="36" spans="2:16" s="80" customFormat="1" ht="15.75">
      <c r="B36" s="127">
        <v>13</v>
      </c>
      <c r="C36" s="127" t="s">
        <v>52</v>
      </c>
      <c r="D36" s="128">
        <v>312</v>
      </c>
      <c r="E36" s="128">
        <v>98</v>
      </c>
      <c r="F36" s="129">
        <v>410</v>
      </c>
      <c r="G36" s="128">
        <v>234</v>
      </c>
      <c r="H36" s="128">
        <v>114</v>
      </c>
      <c r="I36" s="129">
        <v>348</v>
      </c>
      <c r="J36" s="128">
        <f t="shared" si="0"/>
        <v>-62</v>
      </c>
      <c r="K36" s="130">
        <f t="shared" si="1"/>
        <v>-0.15121951219512197</v>
      </c>
      <c r="L36" s="131"/>
      <c r="N36" s="94"/>
      <c r="O36" s="94"/>
      <c r="P36" s="95"/>
    </row>
    <row r="37" spans="2:16" s="80" customFormat="1" ht="15.75">
      <c r="B37" s="127">
        <v>16</v>
      </c>
      <c r="C37" s="127" t="s">
        <v>53</v>
      </c>
      <c r="D37" s="128">
        <v>160</v>
      </c>
      <c r="E37" s="128">
        <v>47</v>
      </c>
      <c r="F37" s="129">
        <v>207</v>
      </c>
      <c r="G37" s="128">
        <v>138</v>
      </c>
      <c r="H37" s="128">
        <v>66</v>
      </c>
      <c r="I37" s="129">
        <v>204</v>
      </c>
      <c r="J37" s="128">
        <f t="shared" si="0"/>
        <v>-3</v>
      </c>
      <c r="K37" s="130">
        <f t="shared" si="1"/>
        <v>-1.4492753623188359E-2</v>
      </c>
      <c r="L37" s="131"/>
      <c r="N37" s="94"/>
      <c r="O37" s="94"/>
      <c r="P37" s="95"/>
    </row>
    <row r="38" spans="2:16" s="80" customFormat="1" ht="15.75">
      <c r="B38" s="127">
        <v>19</v>
      </c>
      <c r="C38" s="127" t="s">
        <v>54</v>
      </c>
      <c r="D38" s="128">
        <v>203</v>
      </c>
      <c r="E38" s="128">
        <v>86</v>
      </c>
      <c r="F38" s="129">
        <v>289</v>
      </c>
      <c r="G38" s="128">
        <v>217</v>
      </c>
      <c r="H38" s="128">
        <v>91</v>
      </c>
      <c r="I38" s="129">
        <v>308</v>
      </c>
      <c r="J38" s="128">
        <f t="shared" si="0"/>
        <v>19</v>
      </c>
      <c r="K38" s="130">
        <f t="shared" si="1"/>
        <v>6.5743944636678098E-2</v>
      </c>
      <c r="L38" s="131"/>
      <c r="N38" s="94"/>
      <c r="O38" s="94"/>
      <c r="P38" s="95"/>
    </row>
    <row r="39" spans="2:16" s="80" customFormat="1" ht="15.75">
      <c r="B39" s="127">
        <v>45</v>
      </c>
      <c r="C39" s="127" t="s">
        <v>55</v>
      </c>
      <c r="D39" s="128">
        <v>402</v>
      </c>
      <c r="E39" s="128">
        <v>134</v>
      </c>
      <c r="F39" s="129">
        <v>536</v>
      </c>
      <c r="G39" s="128">
        <v>338</v>
      </c>
      <c r="H39" s="128">
        <v>164</v>
      </c>
      <c r="I39" s="129">
        <v>502</v>
      </c>
      <c r="J39" s="128">
        <f t="shared" si="0"/>
        <v>-34</v>
      </c>
      <c r="K39" s="130">
        <f t="shared" si="1"/>
        <v>-6.3432835820895539E-2</v>
      </c>
      <c r="L39" s="131"/>
      <c r="N39" s="94"/>
      <c r="O39" s="94"/>
      <c r="P39" s="95"/>
    </row>
    <row r="40" spans="2:16" s="81" customFormat="1" ht="15.75">
      <c r="B40" s="132"/>
      <c r="C40" s="132" t="s">
        <v>83</v>
      </c>
      <c r="D40" s="133">
        <v>1434</v>
      </c>
      <c r="E40" s="133">
        <v>484</v>
      </c>
      <c r="F40" s="133">
        <v>1918</v>
      </c>
      <c r="G40" s="133">
        <v>1238</v>
      </c>
      <c r="H40" s="133">
        <v>567</v>
      </c>
      <c r="I40" s="133">
        <v>1805</v>
      </c>
      <c r="J40" s="133">
        <f t="shared" si="0"/>
        <v>-113</v>
      </c>
      <c r="K40" s="134">
        <f t="shared" si="1"/>
        <v>-5.8915537017726782E-2</v>
      </c>
      <c r="L40" s="135"/>
      <c r="N40" s="96"/>
      <c r="O40" s="96"/>
      <c r="P40" s="96"/>
    </row>
    <row r="41" spans="2:16" s="80" customFormat="1" ht="15.75">
      <c r="B41" s="127">
        <v>8</v>
      </c>
      <c r="C41" s="127" t="s">
        <v>57</v>
      </c>
      <c r="D41" s="128">
        <v>4403</v>
      </c>
      <c r="E41" s="128">
        <v>1331</v>
      </c>
      <c r="F41" s="129">
        <v>5734</v>
      </c>
      <c r="G41" s="128">
        <v>4205</v>
      </c>
      <c r="H41" s="128">
        <v>1770</v>
      </c>
      <c r="I41" s="129">
        <v>5975</v>
      </c>
      <c r="J41" s="128">
        <f t="shared" si="0"/>
        <v>241</v>
      </c>
      <c r="K41" s="130">
        <f t="shared" si="1"/>
        <v>4.202999651203343E-2</v>
      </c>
      <c r="L41" s="131"/>
      <c r="N41" s="94"/>
      <c r="O41" s="94"/>
      <c r="P41" s="95"/>
    </row>
    <row r="42" spans="2:16" s="80" customFormat="1" ht="15.75">
      <c r="B42" s="127">
        <v>17</v>
      </c>
      <c r="C42" s="127" t="s">
        <v>109</v>
      </c>
      <c r="D42" s="128">
        <v>390</v>
      </c>
      <c r="E42" s="128">
        <v>107</v>
      </c>
      <c r="F42" s="129">
        <v>497</v>
      </c>
      <c r="G42" s="128">
        <v>330</v>
      </c>
      <c r="H42" s="128">
        <v>145</v>
      </c>
      <c r="I42" s="129">
        <v>475</v>
      </c>
      <c r="J42" s="128">
        <f t="shared" si="0"/>
        <v>-22</v>
      </c>
      <c r="K42" s="130">
        <f t="shared" si="1"/>
        <v>-4.4265593561368166E-2</v>
      </c>
      <c r="L42" s="131"/>
      <c r="N42" s="94"/>
      <c r="O42" s="94"/>
      <c r="P42" s="95"/>
    </row>
    <row r="43" spans="2:16" s="80" customFormat="1" ht="15.75">
      <c r="B43" s="127">
        <v>25</v>
      </c>
      <c r="C43" s="127" t="s">
        <v>110</v>
      </c>
      <c r="D43" s="128">
        <v>240</v>
      </c>
      <c r="E43" s="128">
        <v>75</v>
      </c>
      <c r="F43" s="129">
        <v>315</v>
      </c>
      <c r="G43" s="128">
        <v>240</v>
      </c>
      <c r="H43" s="128">
        <v>80</v>
      </c>
      <c r="I43" s="129">
        <v>320</v>
      </c>
      <c r="J43" s="128">
        <f t="shared" si="0"/>
        <v>5</v>
      </c>
      <c r="K43" s="130">
        <f t="shared" si="1"/>
        <v>1.5873015873015817E-2</v>
      </c>
      <c r="L43" s="131"/>
      <c r="N43" s="94"/>
      <c r="O43" s="94"/>
      <c r="P43" s="95"/>
    </row>
    <row r="44" spans="2:16" s="80" customFormat="1" ht="15.75">
      <c r="B44" s="127">
        <v>43</v>
      </c>
      <c r="C44" s="127" t="s">
        <v>58</v>
      </c>
      <c r="D44" s="128">
        <v>413</v>
      </c>
      <c r="E44" s="128">
        <v>142</v>
      </c>
      <c r="F44" s="129">
        <v>555</v>
      </c>
      <c r="G44" s="128">
        <v>401</v>
      </c>
      <c r="H44" s="128">
        <v>151</v>
      </c>
      <c r="I44" s="129">
        <v>552</v>
      </c>
      <c r="J44" s="128">
        <f t="shared" si="0"/>
        <v>-3</v>
      </c>
      <c r="K44" s="130">
        <f t="shared" si="1"/>
        <v>-5.4054054054053502E-3</v>
      </c>
      <c r="L44" s="131"/>
      <c r="N44" s="94"/>
      <c r="O44" s="94"/>
      <c r="P44" s="95"/>
    </row>
    <row r="45" spans="2:16" s="81" customFormat="1" ht="15.75">
      <c r="B45" s="132"/>
      <c r="C45" s="132" t="s">
        <v>84</v>
      </c>
      <c r="D45" s="133">
        <v>5446</v>
      </c>
      <c r="E45" s="133">
        <v>1655</v>
      </c>
      <c r="F45" s="133">
        <v>7101</v>
      </c>
      <c r="G45" s="133">
        <v>5176</v>
      </c>
      <c r="H45" s="133">
        <v>2146</v>
      </c>
      <c r="I45" s="133">
        <v>7322</v>
      </c>
      <c r="J45" s="133">
        <f t="shared" si="0"/>
        <v>221</v>
      </c>
      <c r="K45" s="134">
        <f t="shared" si="1"/>
        <v>3.1122377129981782E-2</v>
      </c>
      <c r="L45" s="135"/>
      <c r="N45" s="96"/>
      <c r="O45" s="96"/>
      <c r="P45" s="96"/>
    </row>
    <row r="46" spans="2:16" s="80" customFormat="1" ht="15.75">
      <c r="B46" s="127">
        <v>3</v>
      </c>
      <c r="C46" s="127" t="s">
        <v>70</v>
      </c>
      <c r="D46" s="128">
        <v>1289</v>
      </c>
      <c r="E46" s="128">
        <v>380</v>
      </c>
      <c r="F46" s="129">
        <v>1669</v>
      </c>
      <c r="G46" s="128">
        <v>1254</v>
      </c>
      <c r="H46" s="128">
        <v>557</v>
      </c>
      <c r="I46" s="129">
        <v>1811</v>
      </c>
      <c r="J46" s="128">
        <f t="shared" si="0"/>
        <v>142</v>
      </c>
      <c r="K46" s="130">
        <f t="shared" si="1"/>
        <v>8.5080886758537977E-2</v>
      </c>
      <c r="L46" s="131"/>
      <c r="N46" s="94"/>
      <c r="O46" s="94"/>
      <c r="P46" s="95"/>
    </row>
    <row r="47" spans="2:16" s="80" customFormat="1" ht="15.75">
      <c r="B47" s="127">
        <v>12</v>
      </c>
      <c r="C47" s="127" t="s">
        <v>71</v>
      </c>
      <c r="D47" s="128">
        <v>417</v>
      </c>
      <c r="E47" s="128">
        <v>129</v>
      </c>
      <c r="F47" s="129">
        <v>546</v>
      </c>
      <c r="G47" s="128">
        <v>368</v>
      </c>
      <c r="H47" s="128">
        <v>167</v>
      </c>
      <c r="I47" s="129">
        <v>535</v>
      </c>
      <c r="J47" s="128">
        <f t="shared" si="0"/>
        <v>-11</v>
      </c>
      <c r="K47" s="130">
        <f t="shared" si="1"/>
        <v>-2.0146520146520186E-2</v>
      </c>
      <c r="L47" s="131"/>
      <c r="N47" s="94"/>
      <c r="O47" s="94"/>
      <c r="P47" s="95"/>
    </row>
    <row r="48" spans="2:16" s="80" customFormat="1" ht="15.75">
      <c r="B48" s="127">
        <v>46</v>
      </c>
      <c r="C48" s="127" t="s">
        <v>72</v>
      </c>
      <c r="D48" s="128">
        <v>1752</v>
      </c>
      <c r="E48" s="128">
        <v>576</v>
      </c>
      <c r="F48" s="129">
        <v>2328</v>
      </c>
      <c r="G48" s="128">
        <v>1743</v>
      </c>
      <c r="H48" s="128">
        <v>777</v>
      </c>
      <c r="I48" s="129">
        <v>2520</v>
      </c>
      <c r="J48" s="128">
        <f t="shared" si="0"/>
        <v>192</v>
      </c>
      <c r="K48" s="130">
        <f t="shared" si="1"/>
        <v>8.247422680412364E-2</v>
      </c>
      <c r="L48" s="131"/>
      <c r="N48" s="94"/>
      <c r="O48" s="94"/>
      <c r="P48" s="95"/>
    </row>
    <row r="49" spans="2:16" s="81" customFormat="1" ht="15.75">
      <c r="B49" s="132"/>
      <c r="C49" s="132" t="s">
        <v>85</v>
      </c>
      <c r="D49" s="133">
        <v>3458</v>
      </c>
      <c r="E49" s="133">
        <v>1085</v>
      </c>
      <c r="F49" s="133">
        <v>4543</v>
      </c>
      <c r="G49" s="133">
        <v>3365</v>
      </c>
      <c r="H49" s="133">
        <v>1501</v>
      </c>
      <c r="I49" s="133">
        <v>4866</v>
      </c>
      <c r="J49" s="133">
        <f t="shared" si="0"/>
        <v>323</v>
      </c>
      <c r="K49" s="134">
        <f t="shared" si="1"/>
        <v>7.1098393132291493E-2</v>
      </c>
      <c r="L49" s="135"/>
      <c r="N49" s="96"/>
      <c r="O49" s="96"/>
      <c r="P49" s="96"/>
    </row>
    <row r="50" spans="2:16" s="80" customFormat="1" ht="15.75">
      <c r="B50" s="127">
        <v>6</v>
      </c>
      <c r="C50" s="127" t="s">
        <v>60</v>
      </c>
      <c r="D50" s="128">
        <v>274</v>
      </c>
      <c r="E50" s="128">
        <v>92</v>
      </c>
      <c r="F50" s="129">
        <v>366</v>
      </c>
      <c r="G50" s="128">
        <v>254</v>
      </c>
      <c r="H50" s="128">
        <v>89</v>
      </c>
      <c r="I50" s="129">
        <v>343</v>
      </c>
      <c r="J50" s="128">
        <f t="shared" si="0"/>
        <v>-23</v>
      </c>
      <c r="K50" s="130">
        <f t="shared" si="1"/>
        <v>-6.2841530054644767E-2</v>
      </c>
      <c r="L50" s="131"/>
      <c r="N50" s="94"/>
      <c r="O50" s="94"/>
      <c r="P50" s="95"/>
    </row>
    <row r="51" spans="2:16" s="80" customFormat="1" ht="15.75">
      <c r="B51" s="127">
        <v>10</v>
      </c>
      <c r="C51" s="127" t="s">
        <v>61</v>
      </c>
      <c r="D51" s="128">
        <v>149</v>
      </c>
      <c r="E51" s="128">
        <v>54</v>
      </c>
      <c r="F51" s="129">
        <v>203</v>
      </c>
      <c r="G51" s="128">
        <v>162</v>
      </c>
      <c r="H51" s="128">
        <v>65</v>
      </c>
      <c r="I51" s="129">
        <v>227</v>
      </c>
      <c r="J51" s="128">
        <f t="shared" si="0"/>
        <v>24</v>
      </c>
      <c r="K51" s="130">
        <f t="shared" si="1"/>
        <v>0.11822660098522175</v>
      </c>
      <c r="L51" s="131"/>
      <c r="N51" s="94"/>
      <c r="O51" s="94"/>
      <c r="P51" s="95"/>
    </row>
    <row r="52" spans="2:16" s="81" customFormat="1" ht="15.75">
      <c r="B52" s="132"/>
      <c r="C52" s="132" t="s">
        <v>86</v>
      </c>
      <c r="D52" s="133">
        <v>423</v>
      </c>
      <c r="E52" s="133">
        <v>146</v>
      </c>
      <c r="F52" s="133">
        <v>569</v>
      </c>
      <c r="G52" s="133">
        <v>416</v>
      </c>
      <c r="H52" s="133">
        <v>154</v>
      </c>
      <c r="I52" s="133">
        <v>570</v>
      </c>
      <c r="J52" s="133">
        <f t="shared" si="0"/>
        <v>1</v>
      </c>
      <c r="K52" s="134">
        <f t="shared" si="1"/>
        <v>1.7574692442883233E-3</v>
      </c>
      <c r="L52" s="135"/>
      <c r="N52" s="96"/>
      <c r="O52" s="96"/>
      <c r="P52" s="96"/>
    </row>
    <row r="53" spans="2:16" s="80" customFormat="1" ht="15.75">
      <c r="B53" s="127">
        <v>15</v>
      </c>
      <c r="C53" s="127" t="s">
        <v>116</v>
      </c>
      <c r="D53" s="128">
        <v>489</v>
      </c>
      <c r="E53" s="128">
        <v>171</v>
      </c>
      <c r="F53" s="129">
        <v>660</v>
      </c>
      <c r="G53" s="128">
        <v>384</v>
      </c>
      <c r="H53" s="128">
        <v>192</v>
      </c>
      <c r="I53" s="129">
        <v>576</v>
      </c>
      <c r="J53" s="128">
        <f t="shared" si="0"/>
        <v>-84</v>
      </c>
      <c r="K53" s="130">
        <f t="shared" si="1"/>
        <v>-0.12727272727272732</v>
      </c>
      <c r="L53" s="131"/>
      <c r="N53" s="94"/>
      <c r="O53" s="94"/>
      <c r="P53" s="95"/>
    </row>
    <row r="54" spans="2:16" s="80" customFormat="1" ht="15.75">
      <c r="B54" s="127">
        <v>27</v>
      </c>
      <c r="C54" s="127" t="s">
        <v>63</v>
      </c>
      <c r="D54" s="128">
        <v>118</v>
      </c>
      <c r="E54" s="128">
        <v>36</v>
      </c>
      <c r="F54" s="129">
        <v>154</v>
      </c>
      <c r="G54" s="128">
        <v>93</v>
      </c>
      <c r="H54" s="128">
        <v>43</v>
      </c>
      <c r="I54" s="129">
        <v>136</v>
      </c>
      <c r="J54" s="128">
        <f t="shared" si="0"/>
        <v>-18</v>
      </c>
      <c r="K54" s="130">
        <f t="shared" si="1"/>
        <v>-0.11688311688311692</v>
      </c>
      <c r="L54" s="131"/>
      <c r="N54" s="94"/>
      <c r="O54" s="94"/>
      <c r="P54" s="95"/>
    </row>
    <row r="55" spans="2:16" s="80" customFormat="1" ht="15.75">
      <c r="B55" s="127">
        <v>32</v>
      </c>
      <c r="C55" s="127" t="s">
        <v>112</v>
      </c>
      <c r="D55" s="128">
        <v>76</v>
      </c>
      <c r="E55" s="128">
        <v>28</v>
      </c>
      <c r="F55" s="129">
        <v>104</v>
      </c>
      <c r="G55" s="128">
        <v>79</v>
      </c>
      <c r="H55" s="128">
        <v>27</v>
      </c>
      <c r="I55" s="129">
        <v>106</v>
      </c>
      <c r="J55" s="128">
        <f t="shared" si="0"/>
        <v>2</v>
      </c>
      <c r="K55" s="130">
        <f t="shared" si="1"/>
        <v>1.9230769230769162E-2</v>
      </c>
      <c r="L55" s="131"/>
      <c r="N55" s="94"/>
      <c r="O55" s="94"/>
      <c r="P55" s="95"/>
    </row>
    <row r="56" spans="2:16" s="80" customFormat="1" ht="15.75">
      <c r="B56" s="127">
        <v>36</v>
      </c>
      <c r="C56" s="127" t="s">
        <v>64</v>
      </c>
      <c r="D56" s="128">
        <v>312</v>
      </c>
      <c r="E56" s="128">
        <v>107</v>
      </c>
      <c r="F56" s="129">
        <v>419</v>
      </c>
      <c r="G56" s="128">
        <v>271</v>
      </c>
      <c r="H56" s="128">
        <v>123</v>
      </c>
      <c r="I56" s="129">
        <v>394</v>
      </c>
      <c r="J56" s="128">
        <f t="shared" si="0"/>
        <v>-25</v>
      </c>
      <c r="K56" s="130">
        <f t="shared" si="1"/>
        <v>-5.9665871121718395E-2</v>
      </c>
      <c r="L56" s="131"/>
      <c r="N56" s="94"/>
      <c r="O56" s="94"/>
      <c r="P56" s="95"/>
    </row>
    <row r="57" spans="2:16" s="81" customFormat="1" ht="15.75">
      <c r="B57" s="132"/>
      <c r="C57" s="132" t="s">
        <v>87</v>
      </c>
      <c r="D57" s="133">
        <v>995</v>
      </c>
      <c r="E57" s="133">
        <v>342</v>
      </c>
      <c r="F57" s="133">
        <v>1337</v>
      </c>
      <c r="G57" s="133">
        <v>827</v>
      </c>
      <c r="H57" s="133">
        <v>385</v>
      </c>
      <c r="I57" s="133">
        <v>1212</v>
      </c>
      <c r="J57" s="133">
        <f t="shared" si="0"/>
        <v>-125</v>
      </c>
      <c r="K57" s="134">
        <f t="shared" si="1"/>
        <v>-9.349289454001497E-2</v>
      </c>
      <c r="L57" s="135"/>
      <c r="N57" s="96"/>
      <c r="O57" s="96"/>
      <c r="P57" s="96"/>
    </row>
    <row r="58" spans="2:16" s="81" customFormat="1" ht="15.75">
      <c r="B58" s="132">
        <v>28</v>
      </c>
      <c r="C58" s="132" t="s">
        <v>88</v>
      </c>
      <c r="D58" s="133">
        <v>7297</v>
      </c>
      <c r="E58" s="133">
        <v>2342</v>
      </c>
      <c r="F58" s="133">
        <v>9639</v>
      </c>
      <c r="G58" s="133">
        <v>6953</v>
      </c>
      <c r="H58" s="133">
        <v>2869</v>
      </c>
      <c r="I58" s="133">
        <v>9822</v>
      </c>
      <c r="J58" s="133">
        <f t="shared" si="0"/>
        <v>183</v>
      </c>
      <c r="K58" s="134">
        <f t="shared" si="1"/>
        <v>1.8985371926548478E-2</v>
      </c>
      <c r="L58" s="135"/>
      <c r="N58" s="96"/>
      <c r="O58" s="96"/>
      <c r="P58" s="96"/>
    </row>
    <row r="59" spans="2:16" s="81" customFormat="1" ht="15.75">
      <c r="B59" s="132">
        <v>30</v>
      </c>
      <c r="C59" s="132" t="s">
        <v>89</v>
      </c>
      <c r="D59" s="133">
        <v>1561</v>
      </c>
      <c r="E59" s="133">
        <v>403</v>
      </c>
      <c r="F59" s="133">
        <v>1964</v>
      </c>
      <c r="G59" s="133">
        <v>1400</v>
      </c>
      <c r="H59" s="133">
        <v>506</v>
      </c>
      <c r="I59" s="133">
        <v>1906</v>
      </c>
      <c r="J59" s="133">
        <f t="shared" si="0"/>
        <v>-58</v>
      </c>
      <c r="K59" s="134">
        <f t="shared" si="1"/>
        <v>-2.9531568228105876E-2</v>
      </c>
      <c r="L59" s="135"/>
      <c r="N59" s="96"/>
      <c r="O59" s="96"/>
      <c r="P59" s="96"/>
    </row>
    <row r="60" spans="2:16" s="81" customFormat="1" ht="15.75">
      <c r="B60" s="132">
        <v>31</v>
      </c>
      <c r="C60" s="132" t="s">
        <v>90</v>
      </c>
      <c r="D60" s="133">
        <v>1510</v>
      </c>
      <c r="E60" s="133">
        <v>463</v>
      </c>
      <c r="F60" s="133">
        <v>1973</v>
      </c>
      <c r="G60" s="133">
        <v>1302</v>
      </c>
      <c r="H60" s="133">
        <v>556</v>
      </c>
      <c r="I60" s="133">
        <v>1858</v>
      </c>
      <c r="J60" s="133">
        <f t="shared" si="0"/>
        <v>-115</v>
      </c>
      <c r="K60" s="134">
        <f t="shared" si="1"/>
        <v>-5.8286872782564614E-2</v>
      </c>
      <c r="L60" s="135"/>
      <c r="N60" s="96"/>
      <c r="O60" s="96"/>
      <c r="P60" s="96"/>
    </row>
    <row r="61" spans="2:16" s="80" customFormat="1" ht="15.75">
      <c r="B61" s="127">
        <v>1</v>
      </c>
      <c r="C61" s="127" t="s">
        <v>113</v>
      </c>
      <c r="D61" s="128">
        <v>647</v>
      </c>
      <c r="E61" s="128">
        <v>351</v>
      </c>
      <c r="F61" s="129">
        <v>998</v>
      </c>
      <c r="G61" s="128">
        <v>574</v>
      </c>
      <c r="H61" s="128">
        <v>252</v>
      </c>
      <c r="I61" s="129">
        <v>826</v>
      </c>
      <c r="J61" s="128">
        <f t="shared" si="0"/>
        <v>-172</v>
      </c>
      <c r="K61" s="130">
        <f t="shared" si="1"/>
        <v>-0.17234468937875747</v>
      </c>
      <c r="L61" s="131"/>
      <c r="N61" s="94"/>
      <c r="O61" s="94"/>
      <c r="P61" s="95"/>
    </row>
    <row r="62" spans="2:16" s="80" customFormat="1" ht="15.75">
      <c r="B62" s="127">
        <v>20</v>
      </c>
      <c r="C62" s="127" t="s">
        <v>114</v>
      </c>
      <c r="D62" s="128">
        <v>1071</v>
      </c>
      <c r="E62" s="128">
        <v>647</v>
      </c>
      <c r="F62" s="129">
        <v>1718</v>
      </c>
      <c r="G62" s="128">
        <v>1012</v>
      </c>
      <c r="H62" s="128">
        <v>439</v>
      </c>
      <c r="I62" s="129">
        <v>1451</v>
      </c>
      <c r="J62" s="128">
        <f t="shared" si="0"/>
        <v>-267</v>
      </c>
      <c r="K62" s="130">
        <f t="shared" si="1"/>
        <v>-0.15541327124563442</v>
      </c>
      <c r="L62" s="131"/>
      <c r="N62" s="94"/>
      <c r="O62" s="94"/>
      <c r="P62" s="95"/>
    </row>
    <row r="63" spans="2:16" s="80" customFormat="1" ht="15.75">
      <c r="B63" s="127">
        <v>48</v>
      </c>
      <c r="C63" s="127" t="s">
        <v>115</v>
      </c>
      <c r="D63" s="128">
        <v>1780</v>
      </c>
      <c r="E63" s="128">
        <v>1111</v>
      </c>
      <c r="F63" s="129">
        <v>2891</v>
      </c>
      <c r="G63" s="128">
        <v>1784</v>
      </c>
      <c r="H63" s="128">
        <v>691</v>
      </c>
      <c r="I63" s="129">
        <v>2475</v>
      </c>
      <c r="J63" s="128">
        <f t="shared" si="0"/>
        <v>-416</v>
      </c>
      <c r="K63" s="130">
        <f t="shared" si="1"/>
        <v>-0.14389484607402281</v>
      </c>
      <c r="L63" s="131"/>
      <c r="N63" s="94"/>
      <c r="O63" s="94"/>
      <c r="P63" s="95"/>
    </row>
    <row r="64" spans="2:16" s="81" customFormat="1" ht="15.75">
      <c r="B64" s="132"/>
      <c r="C64" s="132" t="s">
        <v>91</v>
      </c>
      <c r="D64" s="133">
        <v>3498</v>
      </c>
      <c r="E64" s="133">
        <v>2109</v>
      </c>
      <c r="F64" s="133">
        <v>5607</v>
      </c>
      <c r="G64" s="133">
        <v>3370</v>
      </c>
      <c r="H64" s="133">
        <v>1382</v>
      </c>
      <c r="I64" s="133">
        <v>4752</v>
      </c>
      <c r="J64" s="133">
        <f t="shared" si="0"/>
        <v>-855</v>
      </c>
      <c r="K64" s="134">
        <f t="shared" si="1"/>
        <v>-0.1524879614767255</v>
      </c>
      <c r="L64" s="135"/>
      <c r="N64" s="96"/>
      <c r="O64" s="96"/>
      <c r="P64" s="96"/>
    </row>
    <row r="65" spans="2:16" s="81" customFormat="1" ht="15.75">
      <c r="B65" s="132">
        <v>26</v>
      </c>
      <c r="C65" s="132" t="s">
        <v>92</v>
      </c>
      <c r="D65" s="133">
        <v>342</v>
      </c>
      <c r="E65" s="133">
        <v>107</v>
      </c>
      <c r="F65" s="133">
        <v>449</v>
      </c>
      <c r="G65" s="133">
        <v>321</v>
      </c>
      <c r="H65" s="133">
        <v>140</v>
      </c>
      <c r="I65" s="133">
        <v>461</v>
      </c>
      <c r="J65" s="133">
        <f t="shared" si="0"/>
        <v>12</v>
      </c>
      <c r="K65" s="134">
        <f t="shared" si="1"/>
        <v>2.6726057906458767E-2</v>
      </c>
      <c r="L65" s="135"/>
      <c r="N65" s="96"/>
      <c r="O65" s="96"/>
      <c r="P65" s="96"/>
    </row>
    <row r="66" spans="2:16" s="80" customFormat="1" ht="15.75">
      <c r="B66" s="127">
        <v>51</v>
      </c>
      <c r="C66" s="127" t="s">
        <v>93</v>
      </c>
      <c r="D66" s="128">
        <v>23</v>
      </c>
      <c r="E66" s="128">
        <v>4</v>
      </c>
      <c r="F66" s="128">
        <v>27</v>
      </c>
      <c r="G66" s="128">
        <v>24</v>
      </c>
      <c r="H66" s="128">
        <v>5</v>
      </c>
      <c r="I66" s="128">
        <v>29</v>
      </c>
      <c r="J66" s="128">
        <f t="shared" si="0"/>
        <v>2</v>
      </c>
      <c r="K66" s="130">
        <f t="shared" si="1"/>
        <v>7.4074074074074181E-2</v>
      </c>
      <c r="L66" s="131"/>
      <c r="N66" s="94"/>
      <c r="O66" s="94"/>
      <c r="P66" s="95"/>
    </row>
    <row r="67" spans="2:16" s="80" customFormat="1" ht="15.75">
      <c r="B67" s="127">
        <v>52</v>
      </c>
      <c r="C67" s="127" t="s">
        <v>94</v>
      </c>
      <c r="D67" s="128">
        <v>20</v>
      </c>
      <c r="E67" s="128">
        <v>4</v>
      </c>
      <c r="F67" s="128">
        <v>24</v>
      </c>
      <c r="G67" s="128">
        <v>22</v>
      </c>
      <c r="H67" s="128">
        <v>12</v>
      </c>
      <c r="I67" s="128">
        <v>34</v>
      </c>
      <c r="J67" s="128">
        <f t="shared" si="0"/>
        <v>10</v>
      </c>
      <c r="K67" s="130">
        <f t="shared" si="1"/>
        <v>0.41666666666666674</v>
      </c>
      <c r="L67" s="131"/>
      <c r="N67" s="94"/>
      <c r="O67" s="94"/>
      <c r="P67" s="95"/>
    </row>
    <row r="68" spans="2:16" s="80" customFormat="1" ht="15" customHeight="1">
      <c r="B68" s="136"/>
      <c r="C68" s="136" t="s">
        <v>8</v>
      </c>
      <c r="D68" s="137">
        <v>35696</v>
      </c>
      <c r="E68" s="137">
        <v>12259</v>
      </c>
      <c r="F68" s="137">
        <v>47955</v>
      </c>
      <c r="G68" s="137">
        <v>33290</v>
      </c>
      <c r="H68" s="137">
        <v>14165</v>
      </c>
      <c r="I68" s="137">
        <v>47455</v>
      </c>
      <c r="J68" s="137">
        <f t="shared" si="0"/>
        <v>-500</v>
      </c>
      <c r="K68" s="138">
        <f t="shared" si="1"/>
        <v>-1.0426441455531177E-2</v>
      </c>
      <c r="L68" s="131"/>
      <c r="N68" s="96"/>
      <c r="O68" s="96"/>
      <c r="P68" s="96"/>
    </row>
    <row r="69" spans="2:16">
      <c r="B69" s="124"/>
      <c r="C69" s="124"/>
      <c r="D69" s="139"/>
      <c r="E69" s="139"/>
      <c r="F69" s="140"/>
      <c r="G69" s="139"/>
      <c r="H69" s="139"/>
      <c r="I69" s="140"/>
      <c r="J69" s="140"/>
      <c r="K69" s="140"/>
      <c r="L69" s="124"/>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1"/>
  <sheetViews>
    <sheetView showGridLines="0" showRowColHeaders="0" zoomScaleNormal="100" workbookViewId="0">
      <pane ySplit="2" topLeftCell="A38" activePane="bottomLeft" state="frozen"/>
      <selection activeCell="C25" sqref="C25"/>
      <selection pane="bottomLeft" activeCell="S66" sqref="S66"/>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81" t="s">
        <v>95</v>
      </c>
      <c r="J1" s="181"/>
      <c r="K1" s="181"/>
      <c r="L1" s="181"/>
      <c r="M1" s="181"/>
      <c r="N1" s="181"/>
      <c r="O1" s="181"/>
      <c r="P1" s="181"/>
      <c r="Q1" s="181"/>
      <c r="R1" s="181"/>
      <c r="S1" s="15"/>
    </row>
    <row r="2" spans="1:24" ht="20.100000000000001" customHeight="1">
      <c r="A2" s="148" t="s">
        <v>122</v>
      </c>
      <c r="B2" s="148"/>
      <c r="C2" s="148"/>
      <c r="D2" s="148"/>
      <c r="E2" s="148"/>
      <c r="F2" s="148"/>
      <c r="G2" s="148"/>
      <c r="H2" s="148"/>
      <c r="I2" s="148"/>
      <c r="J2" s="148"/>
      <c r="K2" s="148"/>
      <c r="L2" s="148"/>
      <c r="M2" s="148"/>
      <c r="N2" s="148"/>
      <c r="O2" s="148"/>
      <c r="P2" s="148"/>
      <c r="Q2" s="148"/>
      <c r="R2" s="148"/>
    </row>
    <row r="3" spans="1:24" customFormat="1" ht="39.75" customHeight="1">
      <c r="A3" s="10"/>
      <c r="B3" s="10"/>
      <c r="C3" s="10"/>
      <c r="D3" s="10"/>
      <c r="E3" s="10"/>
      <c r="F3" s="10"/>
      <c r="G3" s="10"/>
      <c r="H3" s="10"/>
      <c r="I3" s="10"/>
      <c r="J3" s="10"/>
      <c r="K3" s="10"/>
      <c r="L3" s="10"/>
      <c r="M3" s="10"/>
      <c r="N3" s="10"/>
      <c r="O3" s="10"/>
      <c r="P3" s="10"/>
    </row>
    <row r="4" spans="1:24" ht="19.5" customHeight="1">
      <c r="A4" s="10" t="s">
        <v>96</v>
      </c>
      <c r="I4" s="182" t="s">
        <v>101</v>
      </c>
      <c r="J4" s="182"/>
      <c r="K4" s="182"/>
      <c r="L4" s="182"/>
      <c r="M4" s="182"/>
      <c r="N4" s="182"/>
      <c r="O4" s="182"/>
      <c r="P4" s="182"/>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47455</v>
      </c>
      <c r="C6" s="10">
        <v>1587</v>
      </c>
      <c r="D6" s="10">
        <v>22097</v>
      </c>
      <c r="E6" s="10">
        <v>28829</v>
      </c>
      <c r="F6" s="10">
        <v>2427</v>
      </c>
      <c r="G6" s="10">
        <v>31256</v>
      </c>
    </row>
    <row r="7" spans="1:24">
      <c r="J7" s="10" t="str">
        <f>'Total y Variación interanual'!$C$14</f>
        <v>Andalucía</v>
      </c>
      <c r="K7" s="13">
        <f>'Total y Variación interanual'!$I$14</f>
        <v>5279</v>
      </c>
    </row>
    <row r="8" spans="1:24">
      <c r="J8" s="10" t="str">
        <f>'Total y Variación interanual'!C18</f>
        <v>Aragón</v>
      </c>
      <c r="K8" s="13">
        <f>'Total y Variación interanual'!I18</f>
        <v>1894</v>
      </c>
    </row>
    <row r="9" spans="1:24">
      <c r="B9" s="10" t="s">
        <v>2</v>
      </c>
      <c r="C9" s="10" t="s">
        <v>3</v>
      </c>
      <c r="D9" s="10" t="s">
        <v>78</v>
      </c>
      <c r="J9" s="10" t="str">
        <f>'Total y Variación interanual'!C19</f>
        <v>Asturias</v>
      </c>
      <c r="K9" s="13">
        <f>'Total y Variación interanual'!I19</f>
        <v>597</v>
      </c>
    </row>
    <row r="10" spans="1:24">
      <c r="A10" s="13" t="s">
        <v>97</v>
      </c>
      <c r="B10" s="13">
        <f>'Total y Variación interanual'!D68</f>
        <v>35696</v>
      </c>
      <c r="C10" s="13">
        <f>'Total y Variación interanual'!E68</f>
        <v>12259</v>
      </c>
      <c r="D10" s="13">
        <f>'Total y Variación interanual'!F68</f>
        <v>47955</v>
      </c>
      <c r="J10" s="10" t="str">
        <f>'Total y Variación interanual'!C20</f>
        <v>Baleares</v>
      </c>
      <c r="K10" s="13">
        <f>'Total y Variación interanual'!I20</f>
        <v>1311</v>
      </c>
    </row>
    <row r="11" spans="1:24">
      <c r="A11" s="13" t="s">
        <v>98</v>
      </c>
      <c r="B11" s="13">
        <f>'Total y Variación interanual'!G68</f>
        <v>33290</v>
      </c>
      <c r="C11" s="13">
        <f>'Total y Variación interanual'!H68</f>
        <v>14165</v>
      </c>
      <c r="D11" s="13">
        <f>'Total y Variación interanual'!I68</f>
        <v>47455</v>
      </c>
      <c r="J11" s="10" t="str">
        <f>'Total y Variación interanual'!C23</f>
        <v>Canarias</v>
      </c>
      <c r="K11" s="13">
        <f>'Total y Variación interanual'!I23</f>
        <v>818</v>
      </c>
    </row>
    <row r="12" spans="1:24">
      <c r="J12" s="10" t="str">
        <f>'Total y Variación interanual'!C24</f>
        <v>Cantabria</v>
      </c>
      <c r="K12" s="13">
        <f>'Total y Variación interanual'!I24</f>
        <v>355</v>
      </c>
    </row>
    <row r="13" spans="1:24">
      <c r="J13" s="10" t="str">
        <f>'Total y Variación interanual'!$C$34</f>
        <v>CASTILLA-LEÓN</v>
      </c>
      <c r="K13" s="13">
        <f>'Total y Variación interanual'!$I$34</f>
        <v>2564</v>
      </c>
    </row>
    <row r="14" spans="1:24">
      <c r="J14" s="10" t="str">
        <f>'Total y Variación interanual'!$C$40</f>
        <v>CAST.-LA MANCHA</v>
      </c>
      <c r="K14" s="13">
        <f>'Total y Variación interanual'!$I$40</f>
        <v>1805</v>
      </c>
    </row>
    <row r="15" spans="1:24" ht="12.75" customHeight="1">
      <c r="J15" s="10" t="str">
        <f>'Total y Variación interanual'!$C$45</f>
        <v>CATALUÑA</v>
      </c>
      <c r="K15" s="13">
        <f>'Total y Variación interanual'!$I$45</f>
        <v>7322</v>
      </c>
    </row>
    <row r="16" spans="1:24">
      <c r="J16" s="10" t="str">
        <f>'Total y Variación interanual'!$C$49</f>
        <v>C. VALENCIANA</v>
      </c>
      <c r="K16" s="13">
        <f>'Total y Variación interanual'!$I$49</f>
        <v>4866</v>
      </c>
    </row>
    <row r="17" spans="10:11">
      <c r="J17" s="10" t="str">
        <f>'Total y Variación interanual'!$C$52</f>
        <v>EXTREMADURA</v>
      </c>
      <c r="K17" s="13">
        <f>'Total y Variación interanual'!$I$52</f>
        <v>570</v>
      </c>
    </row>
    <row r="18" spans="10:11">
      <c r="J18" s="10" t="str">
        <f>'Total y Variación interanual'!C57</f>
        <v>GALICIA</v>
      </c>
      <c r="K18" s="13">
        <f>'Total y Variación interanual'!I57</f>
        <v>1212</v>
      </c>
    </row>
    <row r="19" spans="10:11">
      <c r="J19" s="10" t="str">
        <f>'Total y Variación interanual'!C58</f>
        <v>C. DE MADRID</v>
      </c>
      <c r="K19" s="13">
        <f>'Total y Variación interanual'!I58</f>
        <v>9822</v>
      </c>
    </row>
    <row r="20" spans="10:11">
      <c r="J20" s="10" t="str">
        <f>'Total y Variación interanual'!C59</f>
        <v>R. DE MURCIA</v>
      </c>
      <c r="K20" s="13">
        <f>'Total y Variación interanual'!I59</f>
        <v>1906</v>
      </c>
    </row>
    <row r="21" spans="10:11">
      <c r="J21" s="10" t="str">
        <f>'Total y Variación interanual'!C60</f>
        <v>NAVARRA</v>
      </c>
      <c r="K21" s="13">
        <f>'Total y Variación interanual'!I60</f>
        <v>1858</v>
      </c>
    </row>
    <row r="22" spans="10:11">
      <c r="J22" s="10" t="str">
        <f>'Total y Variación interanual'!C64</f>
        <v>PAÍS VASCO</v>
      </c>
      <c r="K22" s="13">
        <f>'Total y Variación interanual'!I64</f>
        <v>4752</v>
      </c>
    </row>
    <row r="23" spans="10:11">
      <c r="J23" s="10" t="str">
        <f>'Total y Variación interanual'!C65</f>
        <v>LA RIOJA</v>
      </c>
      <c r="K23" s="13">
        <f>'Total y Variación interanual'!I65</f>
        <v>461</v>
      </c>
    </row>
    <row r="24" spans="10:11">
      <c r="J24" s="13" t="str">
        <f>'Total y Variación interanual'!C66</f>
        <v>CEUTA</v>
      </c>
      <c r="K24" s="13">
        <f>'Total y Variación interanual'!I66</f>
        <v>29</v>
      </c>
    </row>
    <row r="25" spans="10:11">
      <c r="J25" s="13" t="str">
        <f>'Total y Variación interanual'!C67</f>
        <v>MELILLA</v>
      </c>
      <c r="K25" s="13">
        <f>'Total y Variación interanual'!I67</f>
        <v>34</v>
      </c>
    </row>
    <row r="53" spans="9:15" ht="15" customHeight="1">
      <c r="I53" s="182" t="s">
        <v>124</v>
      </c>
      <c r="J53" s="182"/>
      <c r="K53" s="182"/>
      <c r="L53" s="182"/>
      <c r="M53" s="182"/>
      <c r="N53" s="182"/>
      <c r="O53" s="182"/>
    </row>
    <row r="63" spans="9:15">
      <c r="K63" s="13">
        <f>'Total y Variación interanual'!$D$68</f>
        <v>35696</v>
      </c>
    </row>
    <row r="64" spans="9:15">
      <c r="K64" s="13">
        <f>'Total y Variación interanual'!$G$68</f>
        <v>33290</v>
      </c>
    </row>
    <row r="65" spans="11:12">
      <c r="K65" s="13"/>
      <c r="L65" s="141"/>
    </row>
    <row r="66" spans="11:12">
      <c r="K66" s="13">
        <f>'Total y Variación interanual'!$E$68</f>
        <v>12259</v>
      </c>
      <c r="L66" s="141"/>
    </row>
    <row r="67" spans="11:12">
      <c r="K67" s="13">
        <f>'Total y Variación interanual'!$H$68</f>
        <v>14165</v>
      </c>
      <c r="L67" s="141"/>
    </row>
    <row r="68" spans="11:12">
      <c r="K68" s="13"/>
      <c r="L68" s="141"/>
    </row>
    <row r="69" spans="11:12">
      <c r="K69" s="13">
        <f>'Total y Variación interanual'!$F$68</f>
        <v>47955</v>
      </c>
      <c r="L69" s="141"/>
    </row>
    <row r="70" spans="11:12">
      <c r="K70" s="13">
        <f>'Total y Variación interanual'!$I$68</f>
        <v>47455</v>
      </c>
      <c r="L70" s="141"/>
    </row>
    <row r="71" spans="11:12">
      <c r="L71" s="141"/>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2023-01-23T09:11:08Z</dcterms:modified>
</cp:coreProperties>
</file>